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kachlon\Downloads\נדלן צביקה\"/>
    </mc:Choice>
  </mc:AlternateContent>
  <xr:revisionPtr revIDLastSave="0" documentId="13_ncr:1_{FAC47B6D-14CA-4EBA-937E-EF25E5FF8FBF}" xr6:coauthVersionLast="47" xr6:coauthVersionMax="47" xr10:uidLastSave="{00000000-0000-0000-0000-000000000000}"/>
  <workbookProtection workbookAlgorithmName="SHA-512" workbookHashValue="fvf9itNHTOU85O4FE9RcSuwxuOVyh7WtmEWHQpIm5M6vLe7/DKtKVXSVqj6ukVNmf3ZT4/5DfEaWmXncCo+djA==" workbookSaltValue="WUN46KeojdFRrqPBawiKXg==" workbookSpinCount="100000" lockStructure="1"/>
  <bookViews>
    <workbookView xWindow="768" yWindow="768" windowWidth="17280" windowHeight="8880" xr2:uid="{BC6632B1-46E7-4876-8525-AF868EE98919}"/>
  </bookViews>
  <sheets>
    <sheet name="חישוב דירה invest-il" sheetId="1" r:id="rId1"/>
    <sheet name="Sheet2" sheetId="2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1" l="1"/>
  <c r="B6" i="1"/>
  <c r="F2" i="1"/>
  <c r="E2" i="2"/>
  <c r="E3" i="2" s="1"/>
  <c r="E4" i="2" s="1"/>
  <c r="E5" i="2" s="1"/>
  <c r="E6" i="2" s="1"/>
  <c r="E7" i="2" s="1"/>
  <c r="E8" i="2" s="1"/>
  <c r="E9" i="2" s="1"/>
  <c r="E10" i="2" s="1"/>
  <c r="E11" i="2" s="1"/>
  <c r="E12" i="2" s="1"/>
  <c r="E13" i="2" s="1"/>
  <c r="E14" i="2" s="1"/>
  <c r="E15" i="2" s="1"/>
  <c r="E16" i="2" s="1"/>
  <c r="E17" i="2" s="1"/>
  <c r="E18" i="2" s="1"/>
  <c r="E19" i="2" s="1"/>
  <c r="E20" i="2" s="1"/>
  <c r="E21" i="2" s="1"/>
  <c r="E22" i="2" s="1"/>
  <c r="E23" i="2" s="1"/>
  <c r="E24" i="2" s="1"/>
  <c r="E25" i="2" s="1"/>
  <c r="E26" i="2" s="1"/>
  <c r="E27" i="2" s="1"/>
  <c r="E28" i="2" s="1"/>
  <c r="E29" i="2" s="1"/>
  <c r="E30" i="2" s="1"/>
  <c r="E31" i="2" s="1"/>
  <c r="E32" i="2" s="1"/>
  <c r="E33" i="2" s="1"/>
  <c r="E34" i="2" s="1"/>
  <c r="E35" i="2" s="1"/>
  <c r="E36" i="2" s="1"/>
  <c r="E37" i="2" s="1"/>
  <c r="E38" i="2" s="1"/>
  <c r="E39" i="2" s="1"/>
  <c r="E40" i="2" s="1"/>
  <c r="E41" i="2" s="1"/>
  <c r="E42" i="2" s="1"/>
  <c r="E43" i="2" s="1"/>
  <c r="E44" i="2" s="1"/>
  <c r="E45" i="2" s="1"/>
  <c r="E46" i="2" s="1"/>
  <c r="E47" i="2" s="1"/>
  <c r="E48" i="2" s="1"/>
  <c r="E49" i="2" s="1"/>
  <c r="E50" i="2" s="1"/>
  <c r="E51" i="2" s="1"/>
  <c r="E52" i="2" s="1"/>
  <c r="E53" i="2" s="1"/>
  <c r="E54" i="2" s="1"/>
  <c r="E55" i="2" s="1"/>
  <c r="E56" i="2" s="1"/>
  <c r="E57" i="2" s="1"/>
  <c r="E58" i="2" s="1"/>
  <c r="E59" i="2" s="1"/>
  <c r="E60" i="2" s="1"/>
  <c r="E61" i="2" s="1"/>
  <c r="E62" i="2" s="1"/>
  <c r="E63" i="2" s="1"/>
  <c r="E64" i="2" s="1"/>
  <c r="E65" i="2" s="1"/>
  <c r="E66" i="2" s="1"/>
  <c r="E67" i="2" s="1"/>
  <c r="E68" i="2" s="1"/>
  <c r="E69" i="2" s="1"/>
  <c r="E70" i="2" s="1"/>
  <c r="E71" i="2" s="1"/>
  <c r="E72" i="2" s="1"/>
  <c r="E73" i="2" s="1"/>
  <c r="E74" i="2" s="1"/>
  <c r="E75" i="2" s="1"/>
  <c r="E76" i="2" s="1"/>
  <c r="E77" i="2" s="1"/>
  <c r="E78" i="2" s="1"/>
  <c r="E79" i="2" s="1"/>
  <c r="E80" i="2" s="1"/>
  <c r="E81" i="2" s="1"/>
  <c r="E82" i="2" s="1"/>
  <c r="E83" i="2" s="1"/>
  <c r="E84" i="2" s="1"/>
  <c r="E85" i="2" s="1"/>
  <c r="E86" i="2" s="1"/>
  <c r="E87" i="2" s="1"/>
  <c r="E88" i="2" s="1"/>
  <c r="E89" i="2" s="1"/>
  <c r="E90" i="2" s="1"/>
  <c r="E91" i="2" s="1"/>
  <c r="E92" i="2" s="1"/>
  <c r="E93" i="2" s="1"/>
  <c r="E94" i="2" s="1"/>
  <c r="E95" i="2" s="1"/>
  <c r="E96" i="2" s="1"/>
  <c r="E97" i="2" s="1"/>
  <c r="E98" i="2" s="1"/>
  <c r="E99" i="2" s="1"/>
  <c r="E100" i="2" s="1"/>
  <c r="E101" i="2" s="1"/>
  <c r="E102" i="2" s="1"/>
  <c r="E103" i="2" s="1"/>
  <c r="E104" i="2" s="1"/>
  <c r="E105" i="2" s="1"/>
  <c r="E106" i="2" s="1"/>
  <c r="E107" i="2" s="1"/>
  <c r="E108" i="2" s="1"/>
  <c r="E109" i="2" s="1"/>
  <c r="E110" i="2" s="1"/>
  <c r="E111" i="2" s="1"/>
  <c r="E112" i="2" s="1"/>
  <c r="E113" i="2" s="1"/>
  <c r="E114" i="2" s="1"/>
  <c r="E115" i="2" s="1"/>
  <c r="E116" i="2" s="1"/>
  <c r="E117" i="2" s="1"/>
  <c r="E118" i="2" s="1"/>
  <c r="E119" i="2" s="1"/>
  <c r="E120" i="2" s="1"/>
  <c r="E121" i="2" s="1"/>
  <c r="E122" i="2" s="1"/>
  <c r="E123" i="2" s="1"/>
  <c r="E124" i="2" s="1"/>
  <c r="E125" i="2" s="1"/>
  <c r="E126" i="2" s="1"/>
  <c r="E127" i="2" s="1"/>
  <c r="E128" i="2" s="1"/>
  <c r="E129" i="2" s="1"/>
  <c r="E130" i="2" s="1"/>
  <c r="E131" i="2" s="1"/>
  <c r="E132" i="2" s="1"/>
  <c r="E133" i="2" s="1"/>
  <c r="E134" i="2" s="1"/>
  <c r="E135" i="2" s="1"/>
  <c r="E136" i="2" s="1"/>
  <c r="E137" i="2" s="1"/>
  <c r="E138" i="2" s="1"/>
  <c r="E139" i="2" s="1"/>
  <c r="E140" i="2" s="1"/>
  <c r="E141" i="2" s="1"/>
  <c r="E142" i="2" s="1"/>
  <c r="E143" i="2" s="1"/>
  <c r="E144" i="2" s="1"/>
  <c r="E145" i="2" s="1"/>
  <c r="E146" i="2" s="1"/>
  <c r="E147" i="2" s="1"/>
  <c r="E148" i="2" s="1"/>
  <c r="E149" i="2" s="1"/>
  <c r="E150" i="2" s="1"/>
  <c r="E151" i="2" s="1"/>
  <c r="E152" i="2" s="1"/>
  <c r="E153" i="2" s="1"/>
  <c r="E154" i="2" s="1"/>
  <c r="E155" i="2" s="1"/>
  <c r="E156" i="2" s="1"/>
  <c r="E157" i="2" s="1"/>
  <c r="E158" i="2" s="1"/>
  <c r="E159" i="2" s="1"/>
  <c r="E160" i="2" s="1"/>
  <c r="E161" i="2" s="1"/>
  <c r="E162" i="2" s="1"/>
  <c r="E163" i="2" s="1"/>
  <c r="E164" i="2" s="1"/>
  <c r="E165" i="2" s="1"/>
  <c r="E166" i="2" s="1"/>
  <c r="E167" i="2" s="1"/>
  <c r="E168" i="2" s="1"/>
  <c r="E169" i="2" s="1"/>
  <c r="E170" i="2" s="1"/>
  <c r="E171" i="2" s="1"/>
  <c r="E172" i="2" s="1"/>
  <c r="E173" i="2" s="1"/>
  <c r="E174" i="2" s="1"/>
  <c r="E175" i="2" s="1"/>
  <c r="E176" i="2" s="1"/>
  <c r="E177" i="2" s="1"/>
  <c r="E178" i="2" s="1"/>
  <c r="E179" i="2" s="1"/>
  <c r="E180" i="2" s="1"/>
  <c r="E181" i="2" s="1"/>
  <c r="E182" i="2" s="1"/>
  <c r="E183" i="2" s="1"/>
  <c r="E184" i="2" s="1"/>
  <c r="E185" i="2" s="1"/>
  <c r="E186" i="2" s="1"/>
  <c r="E187" i="2" s="1"/>
  <c r="E188" i="2" s="1"/>
  <c r="E189" i="2" s="1"/>
  <c r="E190" i="2" s="1"/>
  <c r="E191" i="2" s="1"/>
  <c r="E192" i="2" s="1"/>
  <c r="E193" i="2" s="1"/>
  <c r="E194" i="2" s="1"/>
  <c r="E195" i="2" s="1"/>
  <c r="E196" i="2" s="1"/>
  <c r="E197" i="2" s="1"/>
  <c r="E198" i="2" s="1"/>
  <c r="E199" i="2" s="1"/>
  <c r="E200" i="2" s="1"/>
  <c r="E201" i="2" s="1"/>
  <c r="E202" i="2" s="1"/>
  <c r="E203" i="2" s="1"/>
  <c r="E204" i="2" s="1"/>
  <c r="E205" i="2" s="1"/>
  <c r="E206" i="2" s="1"/>
  <c r="E207" i="2" s="1"/>
  <c r="E208" i="2" s="1"/>
  <c r="E209" i="2" s="1"/>
  <c r="E210" i="2" s="1"/>
  <c r="E211" i="2" s="1"/>
  <c r="E212" i="2" s="1"/>
  <c r="E213" i="2" s="1"/>
  <c r="E214" i="2" s="1"/>
  <c r="E215" i="2" s="1"/>
  <c r="E216" i="2" s="1"/>
  <c r="E217" i="2" s="1"/>
  <c r="E218" i="2" s="1"/>
  <c r="E219" i="2" s="1"/>
  <c r="E220" i="2" s="1"/>
  <c r="E221" i="2" s="1"/>
  <c r="E222" i="2" s="1"/>
  <c r="E223" i="2" s="1"/>
  <c r="E224" i="2" s="1"/>
  <c r="E225" i="2" s="1"/>
  <c r="E226" i="2" s="1"/>
  <c r="E227" i="2" s="1"/>
  <c r="E228" i="2" s="1"/>
  <c r="E229" i="2" s="1"/>
  <c r="E230" i="2" s="1"/>
  <c r="E231" i="2" s="1"/>
  <c r="E232" i="2" s="1"/>
  <c r="E233" i="2" s="1"/>
  <c r="E234" i="2" s="1"/>
  <c r="E235" i="2" s="1"/>
  <c r="E236" i="2" s="1"/>
  <c r="E237" i="2" s="1"/>
  <c r="E238" i="2" s="1"/>
  <c r="E239" i="2" s="1"/>
  <c r="E240" i="2" s="1"/>
  <c r="E241" i="2" s="1"/>
  <c r="E242" i="2" s="1"/>
  <c r="E243" i="2" s="1"/>
  <c r="E244" i="2" s="1"/>
  <c r="E245" i="2" s="1"/>
  <c r="E246" i="2" s="1"/>
  <c r="E247" i="2" s="1"/>
  <c r="E248" i="2" s="1"/>
  <c r="E249" i="2" s="1"/>
  <c r="E250" i="2" s="1"/>
  <c r="E251" i="2" s="1"/>
  <c r="E252" i="2" s="1"/>
  <c r="E253" i="2" s="1"/>
  <c r="E254" i="2" s="1"/>
  <c r="E255" i="2" s="1"/>
  <c r="E256" i="2" s="1"/>
  <c r="E257" i="2" s="1"/>
  <c r="E258" i="2" s="1"/>
  <c r="E259" i="2" s="1"/>
  <c r="E260" i="2" s="1"/>
  <c r="E261" i="2" s="1"/>
  <c r="E262" i="2" s="1"/>
  <c r="E263" i="2" s="1"/>
  <c r="E264" i="2" s="1"/>
  <c r="E265" i="2" s="1"/>
  <c r="E266" i="2" s="1"/>
  <c r="E267" i="2" s="1"/>
  <c r="E268" i="2" s="1"/>
  <c r="E269" i="2" s="1"/>
  <c r="E270" i="2" s="1"/>
  <c r="E271" i="2" s="1"/>
  <c r="E272" i="2" s="1"/>
  <c r="E273" i="2" s="1"/>
  <c r="E274" i="2" s="1"/>
  <c r="E275" i="2" s="1"/>
  <c r="E276" i="2" s="1"/>
  <c r="E277" i="2" s="1"/>
  <c r="E278" i="2" s="1"/>
  <c r="E279" i="2" s="1"/>
  <c r="E280" i="2" s="1"/>
  <c r="E281" i="2" s="1"/>
  <c r="E282" i="2" s="1"/>
  <c r="E283" i="2" s="1"/>
  <c r="E284" i="2" s="1"/>
  <c r="E285" i="2" s="1"/>
  <c r="E286" i="2" s="1"/>
  <c r="E287" i="2" s="1"/>
  <c r="E288" i="2" s="1"/>
  <c r="E289" i="2" s="1"/>
  <c r="E290" i="2" s="1"/>
  <c r="E291" i="2" s="1"/>
  <c r="E292" i="2" s="1"/>
  <c r="E293" i="2" s="1"/>
  <c r="E294" i="2" s="1"/>
  <c r="E295" i="2" s="1"/>
  <c r="E296" i="2" s="1"/>
  <c r="E297" i="2" s="1"/>
  <c r="E298" i="2" s="1"/>
  <c r="E299" i="2" s="1"/>
  <c r="E300" i="2" s="1"/>
  <c r="E301" i="2" s="1"/>
  <c r="E302" i="2" s="1"/>
  <c r="E303" i="2" s="1"/>
  <c r="E304" i="2" s="1"/>
  <c r="E305" i="2" s="1"/>
  <c r="E306" i="2" s="1"/>
  <c r="E307" i="2" s="1"/>
  <c r="E308" i="2" s="1"/>
  <c r="E309" i="2" s="1"/>
  <c r="E310" i="2" s="1"/>
  <c r="E311" i="2" s="1"/>
  <c r="E312" i="2" s="1"/>
  <c r="E313" i="2" s="1"/>
  <c r="E314" i="2" s="1"/>
  <c r="E315" i="2" s="1"/>
  <c r="E316" i="2" s="1"/>
  <c r="E317" i="2" s="1"/>
  <c r="E318" i="2" s="1"/>
  <c r="E319" i="2" s="1"/>
  <c r="E320" i="2" s="1"/>
  <c r="E321" i="2" s="1"/>
  <c r="E322" i="2" s="1"/>
  <c r="E323" i="2" s="1"/>
  <c r="E324" i="2" s="1"/>
  <c r="E325" i="2" s="1"/>
  <c r="E326" i="2" s="1"/>
  <c r="E327" i="2" s="1"/>
  <c r="E328" i="2" s="1"/>
  <c r="E329" i="2" s="1"/>
  <c r="E330" i="2" s="1"/>
  <c r="E331" i="2" s="1"/>
  <c r="E332" i="2" s="1"/>
  <c r="E333" i="2" s="1"/>
  <c r="E334" i="2" s="1"/>
  <c r="E335" i="2" s="1"/>
  <c r="E336" i="2" s="1"/>
  <c r="E337" i="2" s="1"/>
  <c r="E338" i="2" s="1"/>
  <c r="E339" i="2" s="1"/>
  <c r="E340" i="2" s="1"/>
  <c r="E341" i="2" s="1"/>
  <c r="E342" i="2" s="1"/>
  <c r="E343" i="2" s="1"/>
  <c r="E344" i="2" s="1"/>
  <c r="E345" i="2" s="1"/>
  <c r="E346" i="2" s="1"/>
  <c r="E347" i="2" s="1"/>
  <c r="E348" i="2" s="1"/>
  <c r="E349" i="2" s="1"/>
  <c r="E350" i="2" s="1"/>
  <c r="E351" i="2" s="1"/>
  <c r="E352" i="2" s="1"/>
  <c r="E353" i="2" s="1"/>
  <c r="E354" i="2" s="1"/>
  <c r="E355" i="2" s="1"/>
  <c r="E356" i="2" s="1"/>
  <c r="E357" i="2" s="1"/>
  <c r="E358" i="2" s="1"/>
  <c r="E359" i="2" s="1"/>
  <c r="E360" i="2" s="1"/>
  <c r="E361" i="2" s="1"/>
  <c r="B39" i="1"/>
  <c r="F6" i="1" s="1"/>
  <c r="I2" i="2"/>
  <c r="J7" i="1"/>
  <c r="L12" i="1"/>
  <c r="L11" i="1"/>
  <c r="L10" i="1"/>
  <c r="L5" i="1"/>
  <c r="F20" i="1"/>
  <c r="F19" i="1"/>
  <c r="B52" i="1"/>
  <c r="F7" i="1"/>
  <c r="F12" i="1" s="1"/>
  <c r="F4" i="1"/>
  <c r="J14" i="1" l="1" a="1"/>
  <c r="J14" i="1" s="1"/>
  <c r="B13" i="1" s="1"/>
  <c r="F5" i="1" s="1"/>
  <c r="G5" i="1" s="1"/>
  <c r="G8" i="1"/>
  <c r="F3" i="1"/>
  <c r="G3" i="1" s="1"/>
  <c r="F2" i="2"/>
  <c r="G2" i="2" s="1"/>
  <c r="G20" i="1"/>
  <c r="G19" i="1"/>
  <c r="G6" i="1"/>
  <c r="G7" i="1"/>
  <c r="H2" i="2"/>
  <c r="F3" i="2" s="1"/>
  <c r="G4" i="1"/>
  <c r="G12" i="1"/>
  <c r="F14" i="1"/>
  <c r="G14" i="1" s="1"/>
  <c r="J2" i="2" l="1"/>
  <c r="J3" i="2"/>
  <c r="F10" i="1"/>
  <c r="G10" i="1" s="1"/>
  <c r="F9" i="1"/>
  <c r="F11" i="1" s="1"/>
  <c r="G11" i="1" s="1"/>
  <c r="H3" i="2"/>
  <c r="F4" i="2" s="1"/>
  <c r="G4" i="2" s="1"/>
  <c r="G3" i="2"/>
  <c r="G9" i="1" l="1"/>
  <c r="F13" i="1"/>
  <c r="J4" i="2"/>
  <c r="H4" i="2"/>
  <c r="F5" i="2" s="1"/>
  <c r="J5" i="2" s="1"/>
  <c r="G5" i="2" l="1"/>
  <c r="H5" i="2"/>
  <c r="H6" i="2" s="1"/>
  <c r="H7" i="2" s="1"/>
  <c r="F7" i="2" l="1"/>
  <c r="G7" i="2" s="1"/>
  <c r="F6" i="2"/>
  <c r="J6" i="2" s="1"/>
  <c r="F8" i="2"/>
  <c r="H8" i="2"/>
  <c r="J8" i="2" l="1"/>
  <c r="J7" i="2"/>
  <c r="G6" i="2"/>
  <c r="F9" i="2"/>
  <c r="H9" i="2"/>
  <c r="G8" i="2"/>
  <c r="H10" i="2" l="1"/>
  <c r="F10" i="2"/>
  <c r="J10" i="2" s="1"/>
  <c r="G9" i="2"/>
  <c r="J9" i="2"/>
  <c r="G10" i="2" l="1"/>
  <c r="F11" i="2"/>
  <c r="J11" i="2" s="1"/>
  <c r="H11" i="2"/>
  <c r="F12" i="2" l="1"/>
  <c r="H12" i="2"/>
  <c r="G11" i="2"/>
  <c r="F13" i="2" l="1"/>
  <c r="G13" i="2" s="1"/>
  <c r="H13" i="2"/>
  <c r="G12" i="2"/>
  <c r="J12" i="2"/>
  <c r="J13" i="2" l="1"/>
  <c r="H14" i="2"/>
  <c r="F14" i="2"/>
  <c r="G14" i="2" l="1"/>
  <c r="J14" i="2"/>
  <c r="F15" i="2"/>
  <c r="H15" i="2"/>
  <c r="G15" i="2" l="1"/>
  <c r="J15" i="2"/>
  <c r="H16" i="2"/>
  <c r="F16" i="2"/>
  <c r="G16" i="2" l="1"/>
  <c r="J16" i="2"/>
  <c r="F17" i="2"/>
  <c r="H17" i="2"/>
  <c r="G17" i="2" l="1"/>
  <c r="J17" i="2"/>
  <c r="H18" i="2"/>
  <c r="F18" i="2"/>
  <c r="G18" i="2" l="1"/>
  <c r="J18" i="2"/>
  <c r="H19" i="2"/>
  <c r="F19" i="2"/>
  <c r="G19" i="2" l="1"/>
  <c r="J19" i="2"/>
  <c r="H20" i="2"/>
  <c r="F20" i="2"/>
  <c r="G20" i="2" l="1"/>
  <c r="J20" i="2"/>
  <c r="F21" i="2"/>
  <c r="H21" i="2"/>
  <c r="H22" i="2" l="1"/>
  <c r="F22" i="2"/>
  <c r="G21" i="2"/>
  <c r="J21" i="2"/>
  <c r="G22" i="2" l="1"/>
  <c r="J22" i="2"/>
  <c r="H23" i="2"/>
  <c r="F23" i="2"/>
  <c r="G23" i="2" l="1"/>
  <c r="J23" i="2"/>
  <c r="F24" i="2"/>
  <c r="H24" i="2"/>
  <c r="F25" i="2" l="1"/>
  <c r="H25" i="2"/>
  <c r="G24" i="2"/>
  <c r="J24" i="2"/>
  <c r="H26" i="2" l="1"/>
  <c r="F26" i="2"/>
  <c r="G25" i="2"/>
  <c r="J25" i="2"/>
  <c r="G26" i="2" l="1"/>
  <c r="J26" i="2"/>
  <c r="H27" i="2"/>
  <c r="F27" i="2"/>
  <c r="G27" i="2" l="1"/>
  <c r="J27" i="2"/>
  <c r="F28" i="2"/>
  <c r="H28" i="2"/>
  <c r="H29" i="2" l="1"/>
  <c r="F29" i="2"/>
  <c r="G28" i="2"/>
  <c r="J28" i="2"/>
  <c r="G29" i="2" l="1"/>
  <c r="J29" i="2"/>
  <c r="F30" i="2"/>
  <c r="H30" i="2"/>
  <c r="F31" i="2" l="1"/>
  <c r="H31" i="2"/>
  <c r="G30" i="2"/>
  <c r="J30" i="2"/>
  <c r="F32" i="2" l="1"/>
  <c r="H32" i="2"/>
  <c r="G31" i="2"/>
  <c r="J31" i="2"/>
  <c r="H33" i="2" l="1"/>
  <c r="F33" i="2"/>
  <c r="G32" i="2"/>
  <c r="J32" i="2"/>
  <c r="G33" i="2" l="1"/>
  <c r="J33" i="2"/>
  <c r="F34" i="2"/>
  <c r="H34" i="2"/>
  <c r="F35" i="2" l="1"/>
  <c r="H35" i="2"/>
  <c r="G34" i="2"/>
  <c r="J34" i="2"/>
  <c r="H36" i="2" l="1"/>
  <c r="F36" i="2"/>
  <c r="G35" i="2"/>
  <c r="J35" i="2"/>
  <c r="G36" i="2" l="1"/>
  <c r="J36" i="2"/>
  <c r="F37" i="2"/>
  <c r="H37" i="2"/>
  <c r="G37" i="2" l="1"/>
  <c r="J37" i="2"/>
  <c r="H38" i="2"/>
  <c r="F38" i="2"/>
  <c r="G38" i="2" l="1"/>
  <c r="J38" i="2"/>
  <c r="H39" i="2"/>
  <c r="F39" i="2"/>
  <c r="G39" i="2" l="1"/>
  <c r="J39" i="2"/>
  <c r="F40" i="2"/>
  <c r="H40" i="2"/>
  <c r="F41" i="2" l="1"/>
  <c r="H41" i="2"/>
  <c r="G40" i="2"/>
  <c r="J40" i="2"/>
  <c r="F42" i="2" l="1"/>
  <c r="H42" i="2"/>
  <c r="G41" i="2"/>
  <c r="J41" i="2"/>
  <c r="H43" i="2" l="1"/>
  <c r="F43" i="2"/>
  <c r="G42" i="2"/>
  <c r="J42" i="2"/>
  <c r="G43" i="2" l="1"/>
  <c r="J43" i="2"/>
  <c r="F44" i="2"/>
  <c r="H44" i="2"/>
  <c r="G44" i="2" l="1"/>
  <c r="J44" i="2"/>
  <c r="F45" i="2"/>
  <c r="H45" i="2"/>
  <c r="H46" i="2" l="1"/>
  <c r="F46" i="2"/>
  <c r="G45" i="2"/>
  <c r="J45" i="2"/>
  <c r="G46" i="2" l="1"/>
  <c r="J46" i="2"/>
  <c r="F47" i="2"/>
  <c r="H47" i="2"/>
  <c r="H48" i="2" l="1"/>
  <c r="F48" i="2"/>
  <c r="G47" i="2"/>
  <c r="J47" i="2"/>
  <c r="H49" i="2" l="1"/>
  <c r="F17" i="1" s="1"/>
  <c r="G17" i="1" s="1"/>
  <c r="F49" i="2"/>
  <c r="G48" i="2"/>
  <c r="J48" i="2"/>
  <c r="G49" i="2" l="1"/>
  <c r="J49" i="2"/>
  <c r="F18" i="1" s="1"/>
  <c r="H50" i="2"/>
  <c r="F50" i="2"/>
  <c r="G18" i="1" l="1"/>
  <c r="F21" i="1"/>
  <c r="G50" i="2"/>
  <c r="J50" i="2"/>
  <c r="F51" i="2"/>
  <c r="H51" i="2"/>
  <c r="F22" i="1" l="1"/>
  <c r="G22" i="1" s="1"/>
  <c r="G21" i="1"/>
  <c r="F52" i="2"/>
  <c r="H52" i="2"/>
  <c r="G51" i="2"/>
  <c r="J51" i="2"/>
  <c r="F23" i="1" l="1"/>
  <c r="F25" i="1"/>
  <c r="F24" i="1"/>
  <c r="G23" i="1"/>
  <c r="H53" i="2"/>
  <c r="F53" i="2"/>
  <c r="G52" i="2"/>
  <c r="J52" i="2"/>
  <c r="G53" i="2" l="1"/>
  <c r="J53" i="2"/>
  <c r="H54" i="2"/>
  <c r="F54" i="2"/>
  <c r="G54" i="2" l="1"/>
  <c r="J54" i="2"/>
  <c r="F55" i="2"/>
  <c r="H55" i="2"/>
  <c r="F56" i="2" l="1"/>
  <c r="H56" i="2"/>
  <c r="G55" i="2"/>
  <c r="J55" i="2"/>
  <c r="F57" i="2" l="1"/>
  <c r="H57" i="2"/>
  <c r="G56" i="2"/>
  <c r="J56" i="2"/>
  <c r="H58" i="2" l="1"/>
  <c r="F58" i="2"/>
  <c r="G57" i="2"/>
  <c r="J57" i="2"/>
  <c r="G58" i="2" l="1"/>
  <c r="J58" i="2"/>
  <c r="H59" i="2"/>
  <c r="F59" i="2"/>
  <c r="G59" i="2" l="1"/>
  <c r="J59" i="2"/>
  <c r="H60" i="2"/>
  <c r="F60" i="2"/>
  <c r="G60" i="2" l="1"/>
  <c r="J60" i="2"/>
  <c r="F61" i="2"/>
  <c r="H61" i="2"/>
  <c r="F62" i="2" l="1"/>
  <c r="H62" i="2"/>
  <c r="G61" i="2"/>
  <c r="J61" i="2"/>
  <c r="F63" i="2" l="1"/>
  <c r="H63" i="2"/>
  <c r="G62" i="2"/>
  <c r="J62" i="2"/>
  <c r="H64" i="2" l="1"/>
  <c r="F64" i="2"/>
  <c r="G63" i="2"/>
  <c r="J63" i="2"/>
  <c r="G64" i="2" l="1"/>
  <c r="J64" i="2"/>
  <c r="F65" i="2"/>
  <c r="H65" i="2"/>
  <c r="H66" i="2" l="1"/>
  <c r="F66" i="2"/>
  <c r="G65" i="2"/>
  <c r="J65" i="2"/>
  <c r="G66" i="2" l="1"/>
  <c r="J66" i="2"/>
  <c r="H67" i="2"/>
  <c r="F67" i="2"/>
  <c r="G67" i="2" l="1"/>
  <c r="J67" i="2"/>
  <c r="H68" i="2"/>
  <c r="F68" i="2"/>
  <c r="G68" i="2" l="1"/>
  <c r="J68" i="2"/>
  <c r="H69" i="2"/>
  <c r="F69" i="2"/>
  <c r="G69" i="2" l="1"/>
  <c r="J69" i="2"/>
  <c r="F70" i="2"/>
  <c r="H70" i="2"/>
  <c r="H71" i="2" l="1"/>
  <c r="F71" i="2"/>
  <c r="G70" i="2"/>
  <c r="J70" i="2"/>
  <c r="G71" i="2" l="1"/>
  <c r="J71" i="2"/>
  <c r="H72" i="2"/>
  <c r="F72" i="2"/>
  <c r="G72" i="2" l="1"/>
  <c r="J72" i="2"/>
  <c r="F73" i="2"/>
  <c r="H73" i="2"/>
  <c r="H74" i="2" l="1"/>
  <c r="F74" i="2"/>
  <c r="G73" i="2"/>
  <c r="J73" i="2"/>
  <c r="G74" i="2" l="1"/>
  <c r="J74" i="2"/>
  <c r="F75" i="2"/>
  <c r="H75" i="2"/>
  <c r="H76" i="2" l="1"/>
  <c r="F76" i="2"/>
  <c r="G75" i="2"/>
  <c r="J75" i="2"/>
  <c r="G76" i="2" l="1"/>
  <c r="J76" i="2"/>
  <c r="F77" i="2"/>
  <c r="H77" i="2"/>
  <c r="F78" i="2" l="1"/>
  <c r="H78" i="2"/>
  <c r="G77" i="2"/>
  <c r="J77" i="2"/>
  <c r="H79" i="2" l="1"/>
  <c r="F79" i="2"/>
  <c r="G78" i="2"/>
  <c r="J78" i="2"/>
  <c r="G79" i="2" l="1"/>
  <c r="J79" i="2"/>
  <c r="F80" i="2"/>
  <c r="H80" i="2"/>
  <c r="H81" i="2" l="1"/>
  <c r="F81" i="2"/>
  <c r="G80" i="2"/>
  <c r="J80" i="2"/>
  <c r="G81" i="2" l="1"/>
  <c r="J81" i="2"/>
  <c r="F82" i="2"/>
  <c r="H82" i="2"/>
  <c r="H83" i="2" l="1"/>
  <c r="F83" i="2"/>
  <c r="G82" i="2"/>
  <c r="J82" i="2"/>
  <c r="G83" i="2" l="1"/>
  <c r="J83" i="2"/>
  <c r="F84" i="2"/>
  <c r="H84" i="2"/>
  <c r="H85" i="2" l="1"/>
  <c r="F85" i="2"/>
  <c r="G84" i="2"/>
  <c r="J84" i="2"/>
  <c r="G85" i="2" l="1"/>
  <c r="J85" i="2"/>
  <c r="F86" i="2"/>
  <c r="H86" i="2"/>
  <c r="F87" i="2" l="1"/>
  <c r="H87" i="2"/>
  <c r="G86" i="2"/>
  <c r="J86" i="2"/>
  <c r="H88" i="2" l="1"/>
  <c r="F88" i="2"/>
  <c r="G87" i="2"/>
  <c r="J87" i="2"/>
  <c r="G88" i="2" l="1"/>
  <c r="J88" i="2"/>
  <c r="H89" i="2"/>
  <c r="F89" i="2"/>
  <c r="G89" i="2" l="1"/>
  <c r="J89" i="2"/>
  <c r="F90" i="2"/>
  <c r="H90" i="2"/>
  <c r="H91" i="2" l="1"/>
  <c r="F91" i="2"/>
  <c r="G90" i="2"/>
  <c r="J90" i="2"/>
  <c r="G91" i="2" l="1"/>
  <c r="J91" i="2"/>
  <c r="H92" i="2"/>
  <c r="F92" i="2"/>
  <c r="G92" i="2" l="1"/>
  <c r="J92" i="2"/>
  <c r="F93" i="2"/>
  <c r="H93" i="2"/>
  <c r="F94" i="2" l="1"/>
  <c r="H94" i="2"/>
  <c r="G93" i="2"/>
  <c r="J93" i="2"/>
  <c r="F95" i="2" l="1"/>
  <c r="H95" i="2"/>
  <c r="G94" i="2"/>
  <c r="J94" i="2"/>
  <c r="H96" i="2" l="1"/>
  <c r="F96" i="2"/>
  <c r="G95" i="2"/>
  <c r="J95" i="2"/>
  <c r="G96" i="2" l="1"/>
  <c r="J96" i="2"/>
  <c r="H97" i="2"/>
  <c r="F97" i="2"/>
  <c r="G97" i="2" l="1"/>
  <c r="J97" i="2"/>
  <c r="H98" i="2"/>
  <c r="F98" i="2"/>
  <c r="G98" i="2" l="1"/>
  <c r="J98" i="2"/>
  <c r="H99" i="2"/>
  <c r="F99" i="2"/>
  <c r="G99" i="2" l="1"/>
  <c r="J99" i="2"/>
  <c r="F100" i="2"/>
  <c r="H100" i="2"/>
  <c r="H101" i="2" l="1"/>
  <c r="F101" i="2"/>
  <c r="G100" i="2"/>
  <c r="J100" i="2"/>
  <c r="G101" i="2" l="1"/>
  <c r="J101" i="2"/>
  <c r="H102" i="2"/>
  <c r="F102" i="2"/>
  <c r="G102" i="2" l="1"/>
  <c r="J102" i="2"/>
  <c r="H103" i="2"/>
  <c r="F103" i="2"/>
  <c r="G103" i="2" l="1"/>
  <c r="J103" i="2"/>
  <c r="H104" i="2"/>
  <c r="F104" i="2"/>
  <c r="G104" i="2" l="1"/>
  <c r="J104" i="2"/>
  <c r="F105" i="2"/>
  <c r="H105" i="2"/>
  <c r="H106" i="2" l="1"/>
  <c r="F106" i="2"/>
  <c r="G105" i="2"/>
  <c r="J105" i="2"/>
  <c r="G106" i="2" l="1"/>
  <c r="J106" i="2"/>
  <c r="H107" i="2"/>
  <c r="F107" i="2"/>
  <c r="G107" i="2" l="1"/>
  <c r="J107" i="2"/>
  <c r="F108" i="2"/>
  <c r="H108" i="2"/>
  <c r="H109" i="2" l="1"/>
  <c r="F109" i="2"/>
  <c r="G108" i="2"/>
  <c r="J108" i="2"/>
  <c r="G109" i="2" l="1"/>
  <c r="J109" i="2"/>
  <c r="H110" i="2"/>
  <c r="F110" i="2"/>
  <c r="G110" i="2" l="1"/>
  <c r="J110" i="2"/>
  <c r="F111" i="2"/>
  <c r="H111" i="2"/>
  <c r="H112" i="2" l="1"/>
  <c r="F112" i="2"/>
  <c r="G111" i="2"/>
  <c r="J111" i="2"/>
  <c r="G112" i="2" l="1"/>
  <c r="J112" i="2"/>
  <c r="H113" i="2"/>
  <c r="F113" i="2"/>
  <c r="G113" i="2" l="1"/>
  <c r="J113" i="2"/>
  <c r="H114" i="2"/>
  <c r="F114" i="2"/>
  <c r="G114" i="2" l="1"/>
  <c r="J114" i="2"/>
  <c r="F115" i="2"/>
  <c r="H115" i="2"/>
  <c r="H116" i="2" l="1"/>
  <c r="F116" i="2"/>
  <c r="G115" i="2"/>
  <c r="J115" i="2"/>
  <c r="G116" i="2" l="1"/>
  <c r="J116" i="2"/>
  <c r="F117" i="2"/>
  <c r="H117" i="2"/>
  <c r="F118" i="2" l="1"/>
  <c r="H118" i="2"/>
  <c r="G117" i="2"/>
  <c r="J117" i="2"/>
  <c r="H119" i="2" l="1"/>
  <c r="F119" i="2"/>
  <c r="G118" i="2"/>
  <c r="J118" i="2"/>
  <c r="G119" i="2" l="1"/>
  <c r="J119" i="2"/>
  <c r="H120" i="2"/>
  <c r="F120" i="2"/>
  <c r="G120" i="2" l="1"/>
  <c r="J120" i="2"/>
  <c r="F121" i="2"/>
  <c r="H121" i="2"/>
  <c r="F122" i="2" l="1"/>
  <c r="H122" i="2"/>
  <c r="G121" i="2"/>
  <c r="J121" i="2"/>
  <c r="H123" i="2" l="1"/>
  <c r="F123" i="2"/>
  <c r="G122" i="2"/>
  <c r="J122" i="2"/>
  <c r="G123" i="2" l="1"/>
  <c r="J123" i="2"/>
  <c r="H124" i="2"/>
  <c r="F124" i="2"/>
  <c r="G124" i="2" l="1"/>
  <c r="J124" i="2"/>
  <c r="H125" i="2"/>
  <c r="F125" i="2"/>
  <c r="H126" i="2" l="1"/>
  <c r="F126" i="2"/>
  <c r="G125" i="2"/>
  <c r="J125" i="2"/>
  <c r="G126" i="2" l="1"/>
  <c r="J126" i="2"/>
  <c r="H127" i="2"/>
  <c r="F127" i="2"/>
  <c r="G127" i="2" l="1"/>
  <c r="J127" i="2"/>
  <c r="F128" i="2"/>
  <c r="H128" i="2"/>
  <c r="F129" i="2" l="1"/>
  <c r="H129" i="2"/>
  <c r="G128" i="2"/>
  <c r="J128" i="2"/>
  <c r="H130" i="2" l="1"/>
  <c r="F130" i="2"/>
  <c r="G129" i="2"/>
  <c r="J129" i="2"/>
  <c r="G130" i="2" l="1"/>
  <c r="J130" i="2"/>
  <c r="F131" i="2"/>
  <c r="H131" i="2"/>
  <c r="F132" i="2" l="1"/>
  <c r="H132" i="2"/>
  <c r="G131" i="2"/>
  <c r="J131" i="2"/>
  <c r="F133" i="2" l="1"/>
  <c r="H133" i="2"/>
  <c r="G132" i="2"/>
  <c r="J132" i="2"/>
  <c r="F134" i="2" l="1"/>
  <c r="H134" i="2"/>
  <c r="G133" i="2"/>
  <c r="J133" i="2"/>
  <c r="H135" i="2" l="1"/>
  <c r="F135" i="2"/>
  <c r="G134" i="2"/>
  <c r="J134" i="2"/>
  <c r="G135" i="2" l="1"/>
  <c r="J135" i="2"/>
  <c r="F136" i="2"/>
  <c r="H136" i="2"/>
  <c r="F137" i="2" l="1"/>
  <c r="H137" i="2"/>
  <c r="G136" i="2"/>
  <c r="J136" i="2"/>
  <c r="H138" i="2" l="1"/>
  <c r="F138" i="2"/>
  <c r="G137" i="2"/>
  <c r="J137" i="2"/>
  <c r="G138" i="2" l="1"/>
  <c r="J138" i="2"/>
  <c r="F139" i="2"/>
  <c r="H139" i="2"/>
  <c r="G139" i="2" l="1"/>
  <c r="J139" i="2"/>
  <c r="H140" i="2"/>
  <c r="F140" i="2"/>
  <c r="G140" i="2" l="1"/>
  <c r="J140" i="2"/>
  <c r="F141" i="2"/>
  <c r="H141" i="2"/>
  <c r="H142" i="2" l="1"/>
  <c r="F142" i="2"/>
  <c r="G141" i="2"/>
  <c r="J141" i="2"/>
  <c r="G142" i="2" l="1"/>
  <c r="J142" i="2"/>
  <c r="F143" i="2"/>
  <c r="H143" i="2"/>
  <c r="H144" i="2" l="1"/>
  <c r="F144" i="2"/>
  <c r="G143" i="2"/>
  <c r="J143" i="2"/>
  <c r="G144" i="2" l="1"/>
  <c r="J144" i="2"/>
  <c r="H145" i="2"/>
  <c r="F145" i="2"/>
  <c r="G145" i="2" l="1"/>
  <c r="J145" i="2"/>
  <c r="F146" i="2"/>
  <c r="H146" i="2"/>
  <c r="H147" i="2" l="1"/>
  <c r="F147" i="2"/>
  <c r="G146" i="2"/>
  <c r="J146" i="2"/>
  <c r="G147" i="2" l="1"/>
  <c r="J147" i="2"/>
  <c r="H148" i="2"/>
  <c r="F148" i="2"/>
  <c r="G148" i="2" l="1"/>
  <c r="J148" i="2"/>
  <c r="F149" i="2"/>
  <c r="H149" i="2"/>
  <c r="F150" i="2" l="1"/>
  <c r="H150" i="2"/>
  <c r="G149" i="2"/>
  <c r="J149" i="2"/>
  <c r="H151" i="2" l="1"/>
  <c r="F151" i="2"/>
  <c r="G150" i="2"/>
  <c r="J150" i="2"/>
  <c r="G151" i="2" l="1"/>
  <c r="J151" i="2"/>
  <c r="F152" i="2"/>
  <c r="H152" i="2"/>
  <c r="F153" i="2" l="1"/>
  <c r="H153" i="2"/>
  <c r="G152" i="2"/>
  <c r="J152" i="2"/>
  <c r="F154" i="2" l="1"/>
  <c r="H154" i="2"/>
  <c r="G153" i="2"/>
  <c r="J153" i="2"/>
  <c r="H155" i="2" l="1"/>
  <c r="F155" i="2"/>
  <c r="G154" i="2"/>
  <c r="J154" i="2"/>
  <c r="G155" i="2" l="1"/>
  <c r="J155" i="2"/>
  <c r="F156" i="2"/>
  <c r="H156" i="2"/>
  <c r="F157" i="2" l="1"/>
  <c r="H157" i="2"/>
  <c r="G156" i="2"/>
  <c r="J156" i="2"/>
  <c r="H158" i="2" l="1"/>
  <c r="F158" i="2"/>
  <c r="G157" i="2"/>
  <c r="J157" i="2"/>
  <c r="G158" i="2" l="1"/>
  <c r="J158" i="2"/>
  <c r="F159" i="2"/>
  <c r="H159" i="2"/>
  <c r="H160" i="2" l="1"/>
  <c r="F160" i="2"/>
  <c r="G159" i="2"/>
  <c r="J159" i="2"/>
  <c r="G160" i="2" l="1"/>
  <c r="J160" i="2"/>
  <c r="H161" i="2"/>
  <c r="F161" i="2"/>
  <c r="G161" i="2" l="1"/>
  <c r="J161" i="2"/>
  <c r="H162" i="2"/>
  <c r="F162" i="2"/>
  <c r="G162" i="2" l="1"/>
  <c r="J162" i="2"/>
  <c r="F163" i="2"/>
  <c r="H163" i="2"/>
  <c r="G163" i="2" l="1"/>
  <c r="J163" i="2"/>
  <c r="F164" i="2"/>
  <c r="H164" i="2"/>
  <c r="H165" i="2" l="1"/>
  <c r="F165" i="2"/>
  <c r="G164" i="2"/>
  <c r="J164" i="2"/>
  <c r="G165" i="2" l="1"/>
  <c r="J165" i="2"/>
  <c r="F166" i="2"/>
  <c r="H166" i="2"/>
  <c r="H167" i="2" l="1"/>
  <c r="F167" i="2"/>
  <c r="G166" i="2"/>
  <c r="J166" i="2"/>
  <c r="G167" i="2" l="1"/>
  <c r="J167" i="2"/>
  <c r="H168" i="2"/>
  <c r="F168" i="2"/>
  <c r="G168" i="2" l="1"/>
  <c r="J168" i="2"/>
  <c r="H169" i="2"/>
  <c r="F169" i="2"/>
  <c r="G169" i="2" l="1"/>
  <c r="J169" i="2"/>
  <c r="F170" i="2"/>
  <c r="H170" i="2"/>
  <c r="F171" i="2" l="1"/>
  <c r="H171" i="2"/>
  <c r="G170" i="2"/>
  <c r="J170" i="2"/>
  <c r="H172" i="2" l="1"/>
  <c r="F172" i="2"/>
  <c r="G171" i="2"/>
  <c r="J171" i="2"/>
  <c r="G172" i="2" l="1"/>
  <c r="J172" i="2"/>
  <c r="H173" i="2"/>
  <c r="F173" i="2"/>
  <c r="G173" i="2" l="1"/>
  <c r="J173" i="2"/>
  <c r="F174" i="2"/>
  <c r="H174" i="2"/>
  <c r="H175" i="2" l="1"/>
  <c r="F175" i="2"/>
  <c r="G174" i="2"/>
  <c r="J174" i="2"/>
  <c r="G175" i="2" l="1"/>
  <c r="J175" i="2"/>
  <c r="H176" i="2"/>
  <c r="F176" i="2"/>
  <c r="G176" i="2" l="1"/>
  <c r="J176" i="2"/>
  <c r="F177" i="2"/>
  <c r="H177" i="2"/>
  <c r="H178" i="2" l="1"/>
  <c r="F178" i="2"/>
  <c r="G177" i="2"/>
  <c r="J177" i="2"/>
  <c r="G178" i="2" l="1"/>
  <c r="J178" i="2"/>
  <c r="F179" i="2"/>
  <c r="H179" i="2"/>
  <c r="H180" i="2" l="1"/>
  <c r="F180" i="2"/>
  <c r="G179" i="2"/>
  <c r="J179" i="2"/>
  <c r="G180" i="2" l="1"/>
  <c r="J180" i="2"/>
  <c r="H181" i="2"/>
  <c r="F181" i="2"/>
  <c r="G181" i="2" l="1"/>
  <c r="J181" i="2"/>
  <c r="H182" i="2"/>
  <c r="F182" i="2"/>
  <c r="G182" i="2" l="1"/>
  <c r="J182" i="2"/>
  <c r="F183" i="2"/>
  <c r="H183" i="2"/>
  <c r="F184" i="2" l="1"/>
  <c r="H184" i="2"/>
  <c r="G183" i="2"/>
  <c r="J183" i="2"/>
  <c r="F185" i="2" l="1"/>
  <c r="H185" i="2"/>
  <c r="G184" i="2"/>
  <c r="J184" i="2"/>
  <c r="H186" i="2" l="1"/>
  <c r="F186" i="2"/>
  <c r="G185" i="2"/>
  <c r="J185" i="2"/>
  <c r="G186" i="2" l="1"/>
  <c r="J186" i="2"/>
  <c r="H187" i="2"/>
  <c r="F187" i="2"/>
  <c r="G187" i="2" l="1"/>
  <c r="J187" i="2"/>
  <c r="H188" i="2"/>
  <c r="F188" i="2"/>
  <c r="G188" i="2" l="1"/>
  <c r="J188" i="2"/>
  <c r="H189" i="2"/>
  <c r="F189" i="2"/>
  <c r="G189" i="2" l="1"/>
  <c r="J189" i="2"/>
  <c r="H190" i="2"/>
  <c r="F190" i="2"/>
  <c r="G190" i="2" l="1"/>
  <c r="J190" i="2"/>
  <c r="F191" i="2"/>
  <c r="H191" i="2"/>
  <c r="G191" i="2" l="1"/>
  <c r="J191" i="2"/>
  <c r="H192" i="2"/>
  <c r="F192" i="2"/>
  <c r="G192" i="2" l="1"/>
  <c r="J192" i="2"/>
  <c r="H193" i="2"/>
  <c r="F193" i="2"/>
  <c r="G193" i="2" l="1"/>
  <c r="J193" i="2"/>
  <c r="H194" i="2"/>
  <c r="F194" i="2"/>
  <c r="G194" i="2" l="1"/>
  <c r="J194" i="2"/>
  <c r="F195" i="2"/>
  <c r="H195" i="2"/>
  <c r="H196" i="2" l="1"/>
  <c r="F196" i="2"/>
  <c r="G195" i="2"/>
  <c r="J195" i="2"/>
  <c r="G196" i="2" l="1"/>
  <c r="J196" i="2"/>
  <c r="H197" i="2"/>
  <c r="F197" i="2"/>
  <c r="G197" i="2" l="1"/>
  <c r="J197" i="2"/>
  <c r="H198" i="2"/>
  <c r="F198" i="2"/>
  <c r="H199" i="2" l="1"/>
  <c r="F199" i="2"/>
  <c r="G198" i="2"/>
  <c r="J198" i="2"/>
  <c r="G199" i="2" l="1"/>
  <c r="J199" i="2"/>
  <c r="H200" i="2"/>
  <c r="F200" i="2"/>
  <c r="F201" i="2" l="1"/>
  <c r="H201" i="2"/>
  <c r="G200" i="2"/>
  <c r="J200" i="2"/>
  <c r="F202" i="2" l="1"/>
  <c r="H202" i="2"/>
  <c r="G201" i="2"/>
  <c r="J201" i="2"/>
  <c r="H203" i="2" l="1"/>
  <c r="F203" i="2"/>
  <c r="G202" i="2"/>
  <c r="J202" i="2"/>
  <c r="G203" i="2" l="1"/>
  <c r="J203" i="2"/>
  <c r="H204" i="2"/>
  <c r="F204" i="2"/>
  <c r="G204" i="2" l="1"/>
  <c r="J204" i="2"/>
  <c r="H205" i="2"/>
  <c r="F205" i="2"/>
  <c r="G205" i="2" l="1"/>
  <c r="J205" i="2"/>
  <c r="H206" i="2"/>
  <c r="F206" i="2"/>
  <c r="G206" i="2" l="1"/>
  <c r="J206" i="2"/>
  <c r="F207" i="2"/>
  <c r="H207" i="2"/>
  <c r="H208" i="2" l="1"/>
  <c r="F208" i="2"/>
  <c r="G207" i="2"/>
  <c r="J207" i="2"/>
  <c r="G208" i="2" l="1"/>
  <c r="J208" i="2"/>
  <c r="F209" i="2"/>
  <c r="H209" i="2"/>
  <c r="H210" i="2" l="1"/>
  <c r="F210" i="2"/>
  <c r="G209" i="2"/>
  <c r="J209" i="2"/>
  <c r="G210" i="2" l="1"/>
  <c r="J210" i="2"/>
  <c r="H211" i="2"/>
  <c r="F211" i="2"/>
  <c r="G211" i="2" l="1"/>
  <c r="J211" i="2"/>
  <c r="F212" i="2"/>
  <c r="H212" i="2"/>
  <c r="H213" i="2" l="1"/>
  <c r="F213" i="2"/>
  <c r="G212" i="2"/>
  <c r="J212" i="2"/>
  <c r="G213" i="2" l="1"/>
  <c r="J213" i="2"/>
  <c r="F214" i="2"/>
  <c r="H214" i="2"/>
  <c r="H215" i="2" l="1"/>
  <c r="F215" i="2"/>
  <c r="G214" i="2"/>
  <c r="J214" i="2"/>
  <c r="G215" i="2" l="1"/>
  <c r="J215" i="2"/>
  <c r="F216" i="2"/>
  <c r="H216" i="2"/>
  <c r="H217" i="2" l="1"/>
  <c r="F217" i="2"/>
  <c r="G216" i="2"/>
  <c r="J216" i="2"/>
  <c r="G217" i="2" l="1"/>
  <c r="J217" i="2"/>
  <c r="H218" i="2"/>
  <c r="F218" i="2"/>
  <c r="G218" i="2" l="1"/>
  <c r="J218" i="2"/>
  <c r="H219" i="2"/>
  <c r="F219" i="2"/>
  <c r="H220" i="2" l="1"/>
  <c r="F220" i="2"/>
  <c r="G219" i="2"/>
  <c r="J219" i="2"/>
  <c r="G220" i="2" l="1"/>
  <c r="J220" i="2"/>
  <c r="H221" i="2"/>
  <c r="F221" i="2"/>
  <c r="G221" i="2" l="1"/>
  <c r="J221" i="2"/>
  <c r="H222" i="2"/>
  <c r="F222" i="2"/>
  <c r="G222" i="2" l="1"/>
  <c r="J222" i="2"/>
  <c r="F223" i="2"/>
  <c r="H223" i="2"/>
  <c r="H224" i="2" l="1"/>
  <c r="F224" i="2"/>
  <c r="G223" i="2"/>
  <c r="J223" i="2"/>
  <c r="G224" i="2" l="1"/>
  <c r="J224" i="2"/>
  <c r="H225" i="2"/>
  <c r="F225" i="2"/>
  <c r="H226" i="2" l="1"/>
  <c r="F226" i="2"/>
  <c r="G225" i="2"/>
  <c r="J225" i="2"/>
  <c r="G226" i="2" l="1"/>
  <c r="J226" i="2"/>
  <c r="H227" i="2"/>
  <c r="F227" i="2"/>
  <c r="G227" i="2" l="1"/>
  <c r="J227" i="2"/>
  <c r="F228" i="2"/>
  <c r="H228" i="2"/>
  <c r="G228" i="2" l="1"/>
  <c r="J228" i="2"/>
  <c r="F229" i="2"/>
  <c r="H229" i="2"/>
  <c r="H230" i="2" l="1"/>
  <c r="F230" i="2"/>
  <c r="G229" i="2"/>
  <c r="J229" i="2"/>
  <c r="G230" i="2" l="1"/>
  <c r="J230" i="2"/>
  <c r="H231" i="2"/>
  <c r="F231" i="2"/>
  <c r="G231" i="2" l="1"/>
  <c r="J231" i="2"/>
  <c r="F232" i="2"/>
  <c r="H232" i="2"/>
  <c r="F233" i="2" l="1"/>
  <c r="H233" i="2"/>
  <c r="G232" i="2"/>
  <c r="J232" i="2"/>
  <c r="F234" i="2" l="1"/>
  <c r="H234" i="2"/>
  <c r="G233" i="2"/>
  <c r="J233" i="2"/>
  <c r="F235" i="2" l="1"/>
  <c r="H235" i="2"/>
  <c r="G234" i="2"/>
  <c r="J234" i="2"/>
  <c r="F236" i="2" l="1"/>
  <c r="H236" i="2"/>
  <c r="G235" i="2"/>
  <c r="J235" i="2"/>
  <c r="F237" i="2" l="1"/>
  <c r="H237" i="2"/>
  <c r="G236" i="2"/>
  <c r="J236" i="2"/>
  <c r="H238" i="2" l="1"/>
  <c r="F238" i="2"/>
  <c r="G237" i="2"/>
  <c r="J237" i="2"/>
  <c r="G238" i="2" l="1"/>
  <c r="J238" i="2"/>
  <c r="F239" i="2"/>
  <c r="H239" i="2"/>
  <c r="G239" i="2" l="1"/>
  <c r="J239" i="2"/>
  <c r="F240" i="2"/>
  <c r="H240" i="2"/>
  <c r="G240" i="2" l="1"/>
  <c r="J240" i="2"/>
  <c r="H241" i="2"/>
  <c r="F241" i="2"/>
  <c r="G241" i="2" l="1"/>
  <c r="J241" i="2"/>
  <c r="H242" i="2"/>
  <c r="F242" i="2"/>
  <c r="F243" i="2" l="1"/>
  <c r="H243" i="2"/>
  <c r="G242" i="2"/>
  <c r="J242" i="2"/>
  <c r="F244" i="2" l="1"/>
  <c r="H244" i="2"/>
  <c r="G243" i="2"/>
  <c r="J243" i="2"/>
  <c r="F245" i="2" l="1"/>
  <c r="H245" i="2"/>
  <c r="G244" i="2"/>
  <c r="J244" i="2"/>
  <c r="F246" i="2" l="1"/>
  <c r="H246" i="2"/>
  <c r="G245" i="2"/>
  <c r="J245" i="2"/>
  <c r="H247" i="2" l="1"/>
  <c r="F247" i="2"/>
  <c r="G246" i="2"/>
  <c r="J246" i="2"/>
  <c r="G247" i="2" l="1"/>
  <c r="J247" i="2"/>
  <c r="F248" i="2"/>
  <c r="H248" i="2"/>
  <c r="F249" i="2" l="1"/>
  <c r="H249" i="2"/>
  <c r="G248" i="2"/>
  <c r="J248" i="2"/>
  <c r="H250" i="2" l="1"/>
  <c r="F250" i="2"/>
  <c r="G249" i="2"/>
  <c r="J249" i="2"/>
  <c r="G250" i="2" l="1"/>
  <c r="J250" i="2"/>
  <c r="H251" i="2"/>
  <c r="F251" i="2"/>
  <c r="G251" i="2" l="1"/>
  <c r="J251" i="2"/>
  <c r="F252" i="2"/>
  <c r="H252" i="2"/>
  <c r="F253" i="2" l="1"/>
  <c r="H253" i="2"/>
  <c r="G252" i="2"/>
  <c r="J252" i="2"/>
  <c r="H254" i="2" l="1"/>
  <c r="F254" i="2"/>
  <c r="G253" i="2"/>
  <c r="J253" i="2"/>
  <c r="G254" i="2" l="1"/>
  <c r="J254" i="2"/>
  <c r="H255" i="2"/>
  <c r="F255" i="2"/>
  <c r="G255" i="2" l="1"/>
  <c r="J255" i="2"/>
  <c r="F256" i="2"/>
  <c r="H256" i="2"/>
  <c r="H257" i="2" l="1"/>
  <c r="F257" i="2"/>
  <c r="G256" i="2"/>
  <c r="J256" i="2"/>
  <c r="G257" i="2" l="1"/>
  <c r="J257" i="2"/>
  <c r="F258" i="2"/>
  <c r="H258" i="2"/>
  <c r="F259" i="2" l="1"/>
  <c r="H259" i="2"/>
  <c r="G258" i="2"/>
  <c r="J258" i="2"/>
  <c r="F260" i="2" l="1"/>
  <c r="H260" i="2"/>
  <c r="G259" i="2"/>
  <c r="J259" i="2"/>
  <c r="F261" i="2" l="1"/>
  <c r="H261" i="2"/>
  <c r="G260" i="2"/>
  <c r="J260" i="2"/>
  <c r="F262" i="2" l="1"/>
  <c r="H262" i="2"/>
  <c r="G261" i="2"/>
  <c r="J261" i="2"/>
  <c r="H263" i="2" l="1"/>
  <c r="F263" i="2"/>
  <c r="G262" i="2"/>
  <c r="J262" i="2"/>
  <c r="G263" i="2" l="1"/>
  <c r="J263" i="2"/>
  <c r="F264" i="2"/>
  <c r="H264" i="2"/>
  <c r="F265" i="2" l="1"/>
  <c r="H265" i="2"/>
  <c r="G264" i="2"/>
  <c r="J264" i="2"/>
  <c r="H266" i="2" l="1"/>
  <c r="F266" i="2"/>
  <c r="G265" i="2"/>
  <c r="J265" i="2"/>
  <c r="G266" i="2" l="1"/>
  <c r="J266" i="2"/>
  <c r="F267" i="2"/>
  <c r="H267" i="2"/>
  <c r="G267" i="2" l="1"/>
  <c r="J267" i="2"/>
  <c r="F268" i="2"/>
  <c r="H268" i="2"/>
  <c r="H269" i="2" l="1"/>
  <c r="F269" i="2"/>
  <c r="G268" i="2"/>
  <c r="J268" i="2"/>
  <c r="G269" i="2" l="1"/>
  <c r="J269" i="2"/>
  <c r="F270" i="2"/>
  <c r="H270" i="2"/>
  <c r="H271" i="2" l="1"/>
  <c r="F271" i="2"/>
  <c r="G270" i="2"/>
  <c r="J270" i="2"/>
  <c r="G271" i="2" l="1"/>
  <c r="J271" i="2"/>
  <c r="F272" i="2"/>
  <c r="H272" i="2"/>
  <c r="H273" i="2" l="1"/>
  <c r="F273" i="2"/>
  <c r="G272" i="2"/>
  <c r="J272" i="2"/>
  <c r="G273" i="2" l="1"/>
  <c r="J273" i="2"/>
  <c r="H274" i="2"/>
  <c r="F274" i="2"/>
  <c r="H275" i="2" l="1"/>
  <c r="F275" i="2"/>
  <c r="G274" i="2"/>
  <c r="J274" i="2"/>
  <c r="G275" i="2" l="1"/>
  <c r="J275" i="2"/>
  <c r="F276" i="2"/>
  <c r="H276" i="2"/>
  <c r="F277" i="2" l="1"/>
  <c r="H277" i="2"/>
  <c r="G276" i="2"/>
  <c r="J276" i="2"/>
  <c r="F278" i="2" l="1"/>
  <c r="H278" i="2"/>
  <c r="G277" i="2"/>
  <c r="J277" i="2"/>
  <c r="H279" i="2" l="1"/>
  <c r="F279" i="2"/>
  <c r="G278" i="2"/>
  <c r="J278" i="2"/>
  <c r="G279" i="2" l="1"/>
  <c r="J279" i="2"/>
  <c r="F280" i="2"/>
  <c r="H280" i="2"/>
  <c r="H281" i="2" l="1"/>
  <c r="F281" i="2"/>
  <c r="G280" i="2"/>
  <c r="J280" i="2"/>
  <c r="G281" i="2" l="1"/>
  <c r="J281" i="2"/>
  <c r="F282" i="2"/>
  <c r="H282" i="2"/>
  <c r="H283" i="2" l="1"/>
  <c r="F283" i="2"/>
  <c r="G282" i="2"/>
  <c r="J282" i="2"/>
  <c r="G283" i="2" l="1"/>
  <c r="J283" i="2"/>
  <c r="F284" i="2"/>
  <c r="H284" i="2"/>
  <c r="F285" i="2" l="1"/>
  <c r="H285" i="2"/>
  <c r="G284" i="2"/>
  <c r="J284" i="2"/>
  <c r="F286" i="2" l="1"/>
  <c r="H286" i="2"/>
  <c r="G285" i="2"/>
  <c r="J285" i="2"/>
  <c r="F287" i="2" l="1"/>
  <c r="H287" i="2"/>
  <c r="G286" i="2"/>
  <c r="J286" i="2"/>
  <c r="F288" i="2" l="1"/>
  <c r="H288" i="2"/>
  <c r="G287" i="2"/>
  <c r="J287" i="2"/>
  <c r="H289" i="2" l="1"/>
  <c r="F289" i="2"/>
  <c r="G288" i="2"/>
  <c r="J288" i="2"/>
  <c r="G289" i="2" l="1"/>
  <c r="J289" i="2"/>
  <c r="H290" i="2"/>
  <c r="F290" i="2"/>
  <c r="G290" i="2" l="1"/>
  <c r="J290" i="2"/>
  <c r="H291" i="2"/>
  <c r="F291" i="2"/>
  <c r="G291" i="2" l="1"/>
  <c r="J291" i="2"/>
  <c r="F292" i="2"/>
  <c r="H292" i="2"/>
  <c r="F293" i="2" l="1"/>
  <c r="H293" i="2"/>
  <c r="G292" i="2"/>
  <c r="J292" i="2"/>
  <c r="H294" i="2" l="1"/>
  <c r="F294" i="2"/>
  <c r="G293" i="2"/>
  <c r="J293" i="2"/>
  <c r="G294" i="2" l="1"/>
  <c r="J294" i="2"/>
  <c r="H295" i="2"/>
  <c r="F295" i="2"/>
  <c r="G295" i="2" l="1"/>
  <c r="J295" i="2"/>
  <c r="F296" i="2"/>
  <c r="H296" i="2"/>
  <c r="H297" i="2" l="1"/>
  <c r="F297" i="2"/>
  <c r="G296" i="2"/>
  <c r="J296" i="2"/>
  <c r="G297" i="2" l="1"/>
  <c r="J297" i="2"/>
  <c r="H298" i="2"/>
  <c r="F298" i="2"/>
  <c r="G298" i="2" l="1"/>
  <c r="J298" i="2"/>
  <c r="F299" i="2"/>
  <c r="H299" i="2"/>
  <c r="G299" i="2" l="1"/>
  <c r="J299" i="2"/>
  <c r="F300" i="2"/>
  <c r="H300" i="2"/>
  <c r="H301" i="2" l="1"/>
  <c r="F301" i="2"/>
  <c r="G300" i="2"/>
  <c r="J300" i="2"/>
  <c r="G301" i="2" l="1"/>
  <c r="J301" i="2"/>
  <c r="F302" i="2"/>
  <c r="H302" i="2"/>
  <c r="H303" i="2" l="1"/>
  <c r="F303" i="2"/>
  <c r="G302" i="2"/>
  <c r="J302" i="2"/>
  <c r="G303" i="2" l="1"/>
  <c r="J303" i="2"/>
  <c r="F304" i="2"/>
  <c r="H304" i="2"/>
  <c r="H305" i="2" l="1"/>
  <c r="F305" i="2"/>
  <c r="G304" i="2"/>
  <c r="J304" i="2"/>
  <c r="G305" i="2" l="1"/>
  <c r="J305" i="2"/>
  <c r="H306" i="2"/>
  <c r="F306" i="2"/>
  <c r="G306" i="2" l="1"/>
  <c r="J306" i="2"/>
  <c r="H307" i="2"/>
  <c r="F307" i="2"/>
  <c r="G307" i="2" l="1"/>
  <c r="J307" i="2"/>
  <c r="F308" i="2"/>
  <c r="H308" i="2"/>
  <c r="H309" i="2" l="1"/>
  <c r="F309" i="2"/>
  <c r="G308" i="2"/>
  <c r="J308" i="2"/>
  <c r="G309" i="2" l="1"/>
  <c r="J309" i="2"/>
  <c r="H310" i="2"/>
  <c r="F310" i="2"/>
  <c r="G310" i="2" l="1"/>
  <c r="J310" i="2"/>
  <c r="F311" i="2"/>
  <c r="H311" i="2"/>
  <c r="F312" i="2" l="1"/>
  <c r="H312" i="2"/>
  <c r="G311" i="2"/>
  <c r="J311" i="2"/>
  <c r="H313" i="2" l="1"/>
  <c r="F313" i="2"/>
  <c r="G312" i="2"/>
  <c r="J312" i="2"/>
  <c r="G313" i="2" l="1"/>
  <c r="J313" i="2"/>
  <c r="H314" i="2"/>
  <c r="F314" i="2"/>
  <c r="G314" i="2" l="1"/>
  <c r="J314" i="2"/>
  <c r="H315" i="2"/>
  <c r="F315" i="2"/>
  <c r="G315" i="2" l="1"/>
  <c r="J315" i="2"/>
  <c r="F316" i="2"/>
  <c r="H316" i="2"/>
  <c r="F317" i="2" l="1"/>
  <c r="H317" i="2"/>
  <c r="G316" i="2"/>
  <c r="J316" i="2"/>
  <c r="H318" i="2" l="1"/>
  <c r="F318" i="2"/>
  <c r="G317" i="2"/>
  <c r="J317" i="2"/>
  <c r="G318" i="2" l="1"/>
  <c r="J318" i="2"/>
  <c r="H319" i="2"/>
  <c r="F319" i="2"/>
  <c r="G319" i="2" l="1"/>
  <c r="J319" i="2"/>
  <c r="F320" i="2"/>
  <c r="H320" i="2"/>
  <c r="H321" i="2" l="1"/>
  <c r="F321" i="2"/>
  <c r="G320" i="2"/>
  <c r="J320" i="2"/>
  <c r="G321" i="2" l="1"/>
  <c r="J321" i="2"/>
  <c r="F322" i="2"/>
  <c r="H322" i="2"/>
  <c r="H323" i="2" l="1"/>
  <c r="F323" i="2"/>
  <c r="G322" i="2"/>
  <c r="J322" i="2"/>
  <c r="G323" i="2" l="1"/>
  <c r="J323" i="2"/>
  <c r="F324" i="2"/>
  <c r="H324" i="2"/>
  <c r="F325" i="2" l="1"/>
  <c r="H325" i="2"/>
  <c r="G324" i="2"/>
  <c r="J324" i="2"/>
  <c r="F326" i="2" l="1"/>
  <c r="H326" i="2"/>
  <c r="G325" i="2"/>
  <c r="J325" i="2"/>
  <c r="F327" i="2" l="1"/>
  <c r="H327" i="2"/>
  <c r="G326" i="2"/>
  <c r="J326" i="2"/>
  <c r="F328" i="2" l="1"/>
  <c r="H328" i="2"/>
  <c r="G327" i="2"/>
  <c r="J327" i="2"/>
  <c r="F329" i="2" l="1"/>
  <c r="H329" i="2"/>
  <c r="G328" i="2"/>
  <c r="J328" i="2"/>
  <c r="H330" i="2" l="1"/>
  <c r="F330" i="2"/>
  <c r="G329" i="2"/>
  <c r="J329" i="2"/>
  <c r="G330" i="2" l="1"/>
  <c r="J330" i="2"/>
  <c r="H331" i="2"/>
  <c r="F331" i="2"/>
  <c r="F332" i="2" l="1"/>
  <c r="H332" i="2"/>
  <c r="G331" i="2"/>
  <c r="J331" i="2"/>
  <c r="F333" i="2" l="1"/>
  <c r="H333" i="2"/>
  <c r="G332" i="2"/>
  <c r="J332" i="2"/>
  <c r="F334" i="2" l="1"/>
  <c r="H334" i="2"/>
  <c r="G333" i="2"/>
  <c r="J333" i="2"/>
  <c r="F335" i="2" l="1"/>
  <c r="H335" i="2"/>
  <c r="G334" i="2"/>
  <c r="J334" i="2"/>
  <c r="F336" i="2" l="1"/>
  <c r="H336" i="2"/>
  <c r="G335" i="2"/>
  <c r="J335" i="2"/>
  <c r="H337" i="2" l="1"/>
  <c r="F337" i="2"/>
  <c r="G336" i="2"/>
  <c r="J336" i="2"/>
  <c r="G337" i="2" l="1"/>
  <c r="J337" i="2"/>
  <c r="H338" i="2"/>
  <c r="F338" i="2"/>
  <c r="G338" i="2" l="1"/>
  <c r="J338" i="2"/>
  <c r="F339" i="2"/>
  <c r="H339" i="2"/>
  <c r="F340" i="2" l="1"/>
  <c r="H340" i="2"/>
  <c r="G339" i="2"/>
  <c r="J339" i="2"/>
  <c r="F341" i="2" l="1"/>
  <c r="H341" i="2"/>
  <c r="G340" i="2"/>
  <c r="J340" i="2"/>
  <c r="F342" i="2" l="1"/>
  <c r="H342" i="2"/>
  <c r="G341" i="2"/>
  <c r="J341" i="2"/>
  <c r="H343" i="2" l="1"/>
  <c r="F343" i="2"/>
  <c r="G342" i="2"/>
  <c r="J342" i="2"/>
  <c r="G343" i="2" l="1"/>
  <c r="J343" i="2"/>
  <c r="F344" i="2"/>
  <c r="H344" i="2"/>
  <c r="G344" i="2" l="1"/>
  <c r="J344" i="2"/>
  <c r="F345" i="2"/>
  <c r="H345" i="2"/>
  <c r="G345" i="2" l="1"/>
  <c r="J345" i="2"/>
  <c r="H346" i="2"/>
  <c r="F346" i="2"/>
  <c r="H347" i="2" l="1"/>
  <c r="F347" i="2"/>
  <c r="G346" i="2"/>
  <c r="J346" i="2"/>
  <c r="G347" i="2" l="1"/>
  <c r="J347" i="2"/>
  <c r="F348" i="2"/>
  <c r="H348" i="2"/>
  <c r="G348" i="2" l="1"/>
  <c r="J348" i="2"/>
  <c r="H349" i="2"/>
  <c r="F349" i="2"/>
  <c r="F350" i="2" l="1"/>
  <c r="H350" i="2"/>
  <c r="G349" i="2"/>
  <c r="J349" i="2"/>
  <c r="H351" i="2" l="1"/>
  <c r="F351" i="2"/>
  <c r="G350" i="2"/>
  <c r="J350" i="2"/>
  <c r="G351" i="2" l="1"/>
  <c r="J351" i="2"/>
  <c r="F352" i="2"/>
  <c r="H352" i="2"/>
  <c r="G352" i="2" l="1"/>
  <c r="J352" i="2"/>
  <c r="H353" i="2"/>
  <c r="F353" i="2"/>
  <c r="H354" i="2" l="1"/>
  <c r="F354" i="2"/>
  <c r="G353" i="2"/>
  <c r="J353" i="2"/>
  <c r="G354" i="2" l="1"/>
  <c r="J354" i="2"/>
  <c r="H355" i="2"/>
  <c r="F355" i="2"/>
  <c r="F356" i="2" l="1"/>
  <c r="H356" i="2"/>
  <c r="G355" i="2"/>
  <c r="J355" i="2"/>
  <c r="F357" i="2" l="1"/>
  <c r="H357" i="2"/>
  <c r="G356" i="2"/>
  <c r="J356" i="2"/>
  <c r="H358" i="2" l="1"/>
  <c r="F358" i="2"/>
  <c r="G357" i="2"/>
  <c r="J357" i="2"/>
  <c r="G358" i="2" l="1"/>
  <c r="J358" i="2"/>
  <c r="H359" i="2"/>
  <c r="F359" i="2"/>
  <c r="G359" i="2" l="1"/>
  <c r="J359" i="2"/>
  <c r="F360" i="2"/>
  <c r="H360" i="2"/>
  <c r="G360" i="2" l="1"/>
  <c r="J360" i="2"/>
  <c r="H361" i="2"/>
  <c r="F361" i="2"/>
  <c r="G361" i="2" l="1"/>
  <c r="J361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Kachlon, Aviv</author>
  </authors>
  <commentList>
    <comment ref="A8" authorId="0" shapeId="0" xr:uid="{0E2A3CB5-E83F-409B-A8B9-D443A9103116}">
      <text>
        <r>
          <rPr>
            <sz val="9"/>
            <color indexed="81"/>
            <rFont val="Tahoma"/>
          </rPr>
          <t xml:space="preserve">המשכנתא מורכבת ממספר מסלולים כאשר כל מסלול יכול להיות לתקופה שונה, אולם לצורך חישוב גס באקסל זה אנו נתייחס כאילו המסלולים השונים נלקחים לתקופה אחת (20 שנה, 25 שנה וכו'). 
</t>
        </r>
      </text>
    </comment>
    <comment ref="E18" authorId="0" shapeId="0" xr:uid="{70ED6D86-17FB-486C-A124-A9C7F480CA69}">
      <text>
        <r>
          <rPr>
            <b/>
            <sz val="9"/>
            <color indexed="81"/>
            <rFont val="Tahoma"/>
            <family val="2"/>
          </rPr>
          <t>במידה ותראו בשורת הרווח שלאחר המכירה הרווח היה יחסית נמוך, ככל הנראה הסיבה היא סכום הריבית ששולמה לבנק למשכנתאות לאורך תקופת אחזקת הדירה.</t>
        </r>
      </text>
    </comment>
    <comment ref="E21" authorId="0" shapeId="0" xr:uid="{8C3022E2-B36D-472F-AF50-8ADB8651BF26}">
      <text>
        <r>
          <rPr>
            <b/>
            <sz val="10"/>
            <color indexed="81"/>
            <rFont val="Tahoma"/>
            <family val="2"/>
          </rPr>
          <t>ניתן לנכות הוצאות עם חשבוניות (שיפוץ, מתווכים בקניה ובמכירה,עו"ד בקניה ובמכירה, ייעוץ משכנתא, שמאי ומס רכישה).
הרווח לפני מס הוא הסכום שנשאר לאחר ניכוי ההוצאות הנ"ל.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8" authorId="0" shapeId="0" xr:uid="{889FCB8D-A12C-4E2E-A8D7-987C8D829AFF}">
      <text>
        <r>
          <rPr>
            <b/>
            <sz val="9"/>
            <color indexed="81"/>
            <rFont val="Tahoma"/>
            <family val="2"/>
          </rPr>
          <t>הערכת חסר של השמאי
נניח ורכשתם דירה ב 1,000,000 ש״ח וקיבלתם אישור ל 70% משכנתא, אבל השמאי של הבנק העריך את הדירה ב 950,000 ש״ח. 
במקרה הזה לא תקבלו 700,000 ש״ח משכנתא אלא 665,000 ש״ח שהם 70% של 950,000 ש״ח.
את ההפרש בסך 35,000 ש״ח תאלצו להשלים למוכר מההון העצמי שלכם.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9" authorId="0" shapeId="0" xr:uid="{7ADAA0B1-5850-4ACA-B7EF-BBF48293D642}">
      <text>
        <r>
          <rPr>
            <b/>
            <sz val="9"/>
            <color indexed="81"/>
            <rFont val="Tahoma"/>
            <family val="2"/>
          </rPr>
          <t>ניתן לנכות הוצאות (עם חשבוניות) כגון דמי תיווך, שכ״ט עורך דין, שיפוץ ומס רכישה</t>
        </r>
      </text>
    </comment>
    <comment ref="A48" authorId="0" shapeId="0" xr:uid="{977F4E9E-7DB5-4394-AA97-C38AB169B6A0}">
      <text>
        <r>
          <rPr>
            <b/>
            <sz val="10"/>
            <color indexed="81"/>
            <rFont val="Tahoma"/>
            <family val="2"/>
          </rPr>
          <t>עד הכנסה של 5,654 ש"ח בחודש יש פטור ממס (נכון לשנת 2024)</t>
        </r>
      </text>
    </comment>
    <comment ref="A52" authorId="0" shapeId="0" xr:uid="{43889039-F0FC-4D92-B48C-6C22167CD0BC}">
      <text>
        <r>
          <rPr>
            <sz val="9"/>
            <color indexed="81"/>
            <rFont val="Tahoma"/>
            <family val="2"/>
          </rPr>
          <t>25% בניכוי הוצאות מותרות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<sst xmlns="http://schemas.openxmlformats.org/spreadsheetml/2006/main" count="114" uniqueCount="109">
  <si>
    <t>מחיר הדירה</t>
  </si>
  <si>
    <t xml:space="preserve">הון עצמי </t>
  </si>
  <si>
    <t>משכנתא</t>
  </si>
  <si>
    <t>עו"ד</t>
  </si>
  <si>
    <t>תיווך</t>
  </si>
  <si>
    <t>מס רכישה</t>
  </si>
  <si>
    <t xml:space="preserve">אגרות רישום בטאבו </t>
  </si>
  <si>
    <t xml:space="preserve">ייעוץ משכנתאות </t>
  </si>
  <si>
    <t>עמלת פתיחת תיק משכנתא</t>
  </si>
  <si>
    <t>פרטי העסקה</t>
  </si>
  <si>
    <t xml:space="preserve">מטבח </t>
  </si>
  <si>
    <t xml:space="preserve">ריצוף </t>
  </si>
  <si>
    <t xml:space="preserve">צבע פנימי </t>
  </si>
  <si>
    <t xml:space="preserve">צבע חיצוני </t>
  </si>
  <si>
    <t xml:space="preserve">מזגנים </t>
  </si>
  <si>
    <t xml:space="preserve">חשמל </t>
  </si>
  <si>
    <t xml:space="preserve">אינסטלציה </t>
  </si>
  <si>
    <t>מחיר מכירה</t>
  </si>
  <si>
    <t>תקופת אחזקת הנכס בחודשים</t>
  </si>
  <si>
    <t>מס שבח</t>
  </si>
  <si>
    <t xml:space="preserve">עו"ד מכירה </t>
  </si>
  <si>
    <t xml:space="preserve">מתווך מכירה </t>
  </si>
  <si>
    <t xml:space="preserve">נוספות מכירה </t>
  </si>
  <si>
    <t>הוצאות שיפוץ</t>
  </si>
  <si>
    <t>ניהול ההשכרה</t>
  </si>
  <si>
    <t>פרטי מכירה</t>
  </si>
  <si>
    <t>ריבית ששולמה</t>
  </si>
  <si>
    <t>יתרת הקרן לתקופת העסקה</t>
  </si>
  <si>
    <t>ריבית ששולמה לתקופת העסקה</t>
  </si>
  <si>
    <t>מחיר הנכס</t>
  </si>
  <si>
    <t>הון עצמי</t>
  </si>
  <si>
    <t>הוצאות נלוות רכישה</t>
  </si>
  <si>
    <t>הכנסה שנתית שכירות</t>
  </si>
  <si>
    <t>סה"כ עלות קניה + הוצאות</t>
  </si>
  <si>
    <t>סה"כ הון עצמי נדרש</t>
  </si>
  <si>
    <t>תשואה שנתית לפני מס</t>
  </si>
  <si>
    <t>אחוז מיסוי על שכירות</t>
  </si>
  <si>
    <t>כן</t>
  </si>
  <si>
    <t>לא</t>
  </si>
  <si>
    <t>תקופת המשכנתא בחודשים</t>
  </si>
  <si>
    <t>נתוני החוק</t>
  </si>
  <si>
    <t>מס על שכירות ללא קיזוז הוצאות</t>
  </si>
  <si>
    <t xml:space="preserve">מחיר מכירה </t>
  </si>
  <si>
    <t>הוצאות נלוות מכירה</t>
  </si>
  <si>
    <t>רווח אחרי מס</t>
  </si>
  <si>
    <t>רווח על ההון העצמי</t>
  </si>
  <si>
    <t>סיכום העסקה קניה והשכרה</t>
  </si>
  <si>
    <t>תשואה לעסקה</t>
  </si>
  <si>
    <t>מדרגות מס רכישה דירה שניה</t>
  </si>
  <si>
    <t>על חלק השווי שעד 6,055,070 ש"ח – 8%</t>
  </si>
  <si>
    <t>על חלק השווי העולה על 6,055,070 ש"ח – 10%</t>
  </si>
  <si>
    <t>-</t>
  </si>
  <si>
    <t>מס לתשלום לדירה שניה</t>
  </si>
  <si>
    <t>מדרגות מס רכישה דירה ראשונה</t>
  </si>
  <si>
    <t>על חלק השווי שעד 1,978,745 ₪: 0%</t>
  </si>
  <si>
    <t>על חלק השווי שבין 1,978,745 ₪ – 2,347,040 ₪ – 3.5%</t>
  </si>
  <si>
    <t>על חלק השווי שבין 2,347,040 ₪ – 6,055,070 ₪– 5%</t>
  </si>
  <si>
    <t>על חלק השווי שבין 6,055,070 ₪ – 20,183,565 ₪ – 8%</t>
  </si>
  <si>
    <t>על חלק השווי שמעל 20,183,565 ₪ – 10%</t>
  </si>
  <si>
    <t>מס לתשלום לדירה ראשונה</t>
  </si>
  <si>
    <t>מס שבח באחוזים</t>
  </si>
  <si>
    <t>חודשים</t>
  </si>
  <si>
    <t>החזר</t>
  </si>
  <si>
    <t>ריבית שנתית</t>
  </si>
  <si>
    <t>תשלום</t>
  </si>
  <si>
    <t>קרן מעודכנת</t>
  </si>
  <si>
    <t>ריבית</t>
  </si>
  <si>
    <t>אחוז ממחיר הנכס</t>
  </si>
  <si>
    <t>הוראות שימוש</t>
  </si>
  <si>
    <t>יש למלא את התאים שבצבע צהוב בלבד, שאר התאים יתעדכנו אוטומטית בהתאם לפרטים שלכם לאחר המילוי.</t>
  </si>
  <si>
    <t xml:space="preserve"> בחלק הזה בצד שמאל יש את אחוז המיסוי ותקופת הפטור ממס שבח, יש לשנות בהתאם לחוק.</t>
  </si>
  <si>
    <t>חוקים ותקנות מס</t>
  </si>
  <si>
    <t>כל הזכויות שמורות ל-invest-il.co.il</t>
  </si>
  <si>
    <t>נושאים חשובים</t>
  </si>
  <si>
    <t>1. הערכת חסר של שמאי</t>
  </si>
  <si>
    <t>2. לגבי מס שבח בחוק</t>
  </si>
  <si>
    <t>דוד מים וקולט שמש</t>
  </si>
  <si>
    <t>ריהוט ומכשירי חשמל לפי הצורך</t>
  </si>
  <si>
    <t>חדר רחצה ושירותים</t>
  </si>
  <si>
    <t>חלונות ותריסים</t>
  </si>
  <si>
    <t>דלתות</t>
  </si>
  <si>
    <t>ליווי מקצועי בתהליך הרכישה</t>
  </si>
  <si>
    <t>נלוות  (פיקוח חיצוני)</t>
  </si>
  <si>
    <t>לא צפויות (10 אחוז מסך העלויות)</t>
  </si>
  <si>
    <t>הכנסה משכירות לחודש</t>
  </si>
  <si>
    <t>עיצוב פנים</t>
  </si>
  <si>
    <t>ניקיון</t>
  </si>
  <si>
    <t>הריסה ופינוי פסולת</t>
  </si>
  <si>
    <t>הובלה והרמה (חומרים, קרמיקה וכו)</t>
  </si>
  <si>
    <t xml:space="preserve">דירה יחידה </t>
  </si>
  <si>
    <t>ביטוח לחודש</t>
  </si>
  <si>
    <t>דמי ניהול לחודש</t>
  </si>
  <si>
    <t>תחזוקה ותיקונים לחודש</t>
  </si>
  <si>
    <t>הוצאות נלוות לחודש</t>
  </si>
  <si>
    <t>נוספות רכישה</t>
  </si>
  <si>
    <t>עריכת חוזה שכירות אצל עו"ד</t>
  </si>
  <si>
    <t>ריבית משכנתא ממוצעת</t>
  </si>
  <si>
    <t>מומלץ לפתוח במחשב לצורך עריכה נוחה</t>
  </si>
  <si>
    <t>רוצים לדעת איך ואיפה לקנות דירה להשקעה?  לחצו כאן</t>
  </si>
  <si>
    <t>שמאות מוקדמת (שמאי פרטי)</t>
  </si>
  <si>
    <t xml:space="preserve">שמאות לאחר חתימת חוזה (מטעם הבנק) </t>
  </si>
  <si>
    <t>הוצאות ניהול ההשכרה</t>
  </si>
  <si>
    <t>סה"כ הכנסה שנתית נטו</t>
  </si>
  <si>
    <t>תשואה נטו</t>
  </si>
  <si>
    <t xml:space="preserve">סיכום העסקה במקרה של מכירה </t>
  </si>
  <si>
    <t>תקופת פטור מס שבח בחודשים (במקרה של דירה יחידה)</t>
  </si>
  <si>
    <t>רווח לפני מס שבח</t>
  </si>
  <si>
    <t xml:space="preserve">מס שבח </t>
  </si>
  <si>
    <t>3. בכל מקום שיש סימן אדום יש הסבר. יש לעמוד עם העכבר על הסימן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</si>
</sst>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[$₪-40D]\ * #,##0.00_ ;_ [$₪-40D]\ * \-#,##0.00_ ;_ [$₪-40D]\ * &quot;-&quot;??_ ;_ @_ "/>
    <numFmt numFmtId="165" formatCode="0.0%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indexed="81"/>
      <name val="Tahoma"/>
      <family val="2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</font>
    <font>
      <u/>
      <sz val="11"/>
      <color theme="1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u/>
      <sz val="20"/>
      <color theme="1"/>
      <name val="Calibri"/>
      <family val="2"/>
      <scheme val="minor"/>
    </font>
    <font>
      <b/>
      <u/>
      <sz val="18"/>
      <name val="Calibri"/>
      <family val="2"/>
      <scheme val="minor"/>
    </font>
    <font>
      <b/>
      <sz val="10"/>
      <color indexed="81"/>
      <name val="Tahoma"/>
      <family val="2"/>
    </font>
  </fonts>
  <fills count="15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101">
    <xf numFmtId="0" fontId="0" fillId="0" borderId="0" xfId="0"/>
    <xf numFmtId="0" fontId="0" fillId="2" borderId="1" xfId="0" applyFill="1" applyBorder="1"/>
    <xf numFmtId="0" fontId="0" fillId="0" borderId="1" xfId="0" applyBorder="1"/>
    <xf numFmtId="0" fontId="3" fillId="2" borderId="1" xfId="0" applyFont="1" applyFill="1" applyBorder="1"/>
    <xf numFmtId="0" fontId="0" fillId="0" borderId="2" xfId="0" applyBorder="1"/>
    <xf numFmtId="9" fontId="0" fillId="0" borderId="0" xfId="0" applyNumberFormat="1"/>
    <xf numFmtId="164" fontId="0" fillId="0" borderId="0" xfId="0" applyNumberFormat="1"/>
    <xf numFmtId="9" fontId="0" fillId="0" borderId="4" xfId="1" applyFont="1" applyBorder="1"/>
    <xf numFmtId="164" fontId="0" fillId="6" borderId="4" xfId="0" applyNumberFormat="1" applyFill="1" applyBorder="1"/>
    <xf numFmtId="164" fontId="0" fillId="6" borderId="5" xfId="0" applyNumberFormat="1" applyFill="1" applyBorder="1"/>
    <xf numFmtId="0" fontId="0" fillId="7" borderId="1" xfId="0" applyFill="1" applyBorder="1"/>
    <xf numFmtId="0" fontId="0" fillId="0" borderId="7" xfId="1" applyNumberFormat="1" applyFont="1" applyBorder="1"/>
    <xf numFmtId="9" fontId="0" fillId="0" borderId="7" xfId="1" applyFont="1" applyBorder="1"/>
    <xf numFmtId="0" fontId="0" fillId="12" borderId="1" xfId="0" applyFill="1" applyBorder="1"/>
    <xf numFmtId="0" fontId="0" fillId="12" borderId="2" xfId="0" applyFill="1" applyBorder="1"/>
    <xf numFmtId="164" fontId="0" fillId="10" borderId="0" xfId="0" applyNumberFormat="1" applyFill="1" applyBorder="1"/>
    <xf numFmtId="164" fontId="0" fillId="3" borderId="0" xfId="0" applyNumberFormat="1" applyFill="1" applyBorder="1"/>
    <xf numFmtId="164" fontId="0" fillId="9" borderId="0" xfId="0" applyNumberFormat="1" applyFill="1" applyBorder="1"/>
    <xf numFmtId="165" fontId="0" fillId="11" borderId="0" xfId="1" applyNumberFormat="1" applyFont="1" applyFill="1" applyBorder="1"/>
    <xf numFmtId="164" fontId="0" fillId="11" borderId="0" xfId="0" applyNumberFormat="1" applyFill="1" applyBorder="1"/>
    <xf numFmtId="165" fontId="0" fillId="7" borderId="0" xfId="1" applyNumberFormat="1" applyFont="1" applyFill="1" applyBorder="1"/>
    <xf numFmtId="0" fontId="0" fillId="10" borderId="3" xfId="0" applyFill="1" applyBorder="1"/>
    <xf numFmtId="0" fontId="0" fillId="10" borderId="6" xfId="0" applyFill="1" applyBorder="1"/>
    <xf numFmtId="165" fontId="0" fillId="10" borderId="6" xfId="1" applyNumberFormat="1" applyFont="1" applyFill="1" applyBorder="1"/>
    <xf numFmtId="0" fontId="0" fillId="3" borderId="3" xfId="0" applyFill="1" applyBorder="1"/>
    <xf numFmtId="165" fontId="0" fillId="3" borderId="6" xfId="1" applyNumberFormat="1" applyFont="1" applyFill="1" applyBorder="1"/>
    <xf numFmtId="0" fontId="0" fillId="9" borderId="3" xfId="0" applyFill="1" applyBorder="1"/>
    <xf numFmtId="165" fontId="0" fillId="9" borderId="6" xfId="1" applyNumberFormat="1" applyFont="1" applyFill="1" applyBorder="1"/>
    <xf numFmtId="0" fontId="0" fillId="11" borderId="3" xfId="0" applyFill="1" applyBorder="1"/>
    <xf numFmtId="165" fontId="0" fillId="11" borderId="6" xfId="1" applyNumberFormat="1" applyFont="1" applyFill="1" applyBorder="1"/>
    <xf numFmtId="0" fontId="0" fillId="7" borderId="3" xfId="0" applyFill="1" applyBorder="1"/>
    <xf numFmtId="165" fontId="0" fillId="7" borderId="6" xfId="1" applyNumberFormat="1" applyFont="1" applyFill="1" applyBorder="1"/>
    <xf numFmtId="0" fontId="0" fillId="7" borderId="16" xfId="0" applyFill="1" applyBorder="1"/>
    <xf numFmtId="164" fontId="0" fillId="7" borderId="17" xfId="0" applyNumberFormat="1" applyFill="1" applyBorder="1"/>
    <xf numFmtId="165" fontId="0" fillId="7" borderId="18" xfId="1" applyNumberFormat="1" applyFont="1" applyFill="1" applyBorder="1"/>
    <xf numFmtId="0" fontId="0" fillId="0" borderId="3" xfId="0" applyBorder="1"/>
    <xf numFmtId="164" fontId="0" fillId="4" borderId="6" xfId="0" applyNumberFormat="1" applyFill="1" applyBorder="1"/>
    <xf numFmtId="0" fontId="0" fillId="4" borderId="6" xfId="0" applyFill="1" applyBorder="1"/>
    <xf numFmtId="165" fontId="0" fillId="4" borderId="6" xfId="1" applyNumberFormat="1" applyFont="1" applyFill="1" applyBorder="1"/>
    <xf numFmtId="164" fontId="0" fillId="6" borderId="6" xfId="0" applyNumberFormat="1" applyFill="1" applyBorder="1"/>
    <xf numFmtId="9" fontId="0" fillId="4" borderId="6" xfId="1" applyFont="1" applyFill="1" applyBorder="1"/>
    <xf numFmtId="0" fontId="3" fillId="3" borderId="1" xfId="0" applyFont="1" applyFill="1" applyBorder="1"/>
    <xf numFmtId="9" fontId="0" fillId="0" borderId="6" xfId="1" applyFont="1" applyBorder="1"/>
    <xf numFmtId="164" fontId="0" fillId="4" borderId="18" xfId="0" applyNumberFormat="1" applyFill="1" applyBorder="1"/>
    <xf numFmtId="164" fontId="0" fillId="0" borderId="5" xfId="0" applyNumberFormat="1" applyBorder="1"/>
    <xf numFmtId="0" fontId="0" fillId="7" borderId="19" xfId="0" applyFill="1" applyBorder="1"/>
    <xf numFmtId="164" fontId="0" fillId="7" borderId="20" xfId="0" applyNumberFormat="1" applyFill="1" applyBorder="1"/>
    <xf numFmtId="0" fontId="0" fillId="6" borderId="0" xfId="0" applyFill="1"/>
    <xf numFmtId="0" fontId="0" fillId="4" borderId="0" xfId="0" applyFill="1" applyBorder="1" applyAlignment="1">
      <alignment horizontal="right" vertical="center" wrapText="1" readingOrder="2"/>
    </xf>
    <xf numFmtId="164" fontId="0" fillId="4" borderId="5" xfId="0" applyNumberFormat="1" applyFill="1" applyBorder="1"/>
    <xf numFmtId="0" fontId="0" fillId="0" borderId="1" xfId="0" applyFill="1" applyBorder="1"/>
    <xf numFmtId="164" fontId="0" fillId="6" borderId="0" xfId="0" applyNumberFormat="1" applyFill="1"/>
    <xf numFmtId="0" fontId="0" fillId="0" borderId="22" xfId="0" applyFill="1" applyBorder="1"/>
    <xf numFmtId="0" fontId="3" fillId="9" borderId="3" xfId="0" applyFont="1" applyFill="1" applyBorder="1"/>
    <xf numFmtId="164" fontId="3" fillId="9" borderId="0" xfId="0" applyNumberFormat="1" applyFont="1" applyFill="1" applyBorder="1"/>
    <xf numFmtId="165" fontId="3" fillId="9" borderId="6" xfId="1" applyNumberFormat="1" applyFont="1" applyFill="1" applyBorder="1"/>
    <xf numFmtId="0" fontId="5" fillId="8" borderId="9" xfId="0" applyFont="1" applyFill="1" applyBorder="1" applyAlignment="1">
      <alignment horizontal="center"/>
    </xf>
    <xf numFmtId="0" fontId="5" fillId="8" borderId="10" xfId="0" applyFont="1" applyFill="1" applyBorder="1" applyAlignment="1">
      <alignment horizontal="center"/>
    </xf>
    <xf numFmtId="0" fontId="5" fillId="8" borderId="11" xfId="0" applyFont="1" applyFill="1" applyBorder="1" applyAlignment="1">
      <alignment horizontal="center"/>
    </xf>
    <xf numFmtId="164" fontId="0" fillId="8" borderId="0" xfId="0" applyNumberFormat="1" applyFill="1" applyBorder="1" applyAlignment="1">
      <alignment horizontal="center"/>
    </xf>
    <xf numFmtId="164" fontId="0" fillId="8" borderId="6" xfId="0" applyNumberFormat="1" applyFill="1" applyBorder="1" applyAlignment="1">
      <alignment horizontal="center"/>
    </xf>
    <xf numFmtId="164" fontId="2" fillId="12" borderId="7" xfId="0" applyNumberFormat="1" applyFont="1" applyFill="1" applyBorder="1" applyAlignment="1">
      <alignment horizontal="center" vertical="center"/>
    </xf>
    <xf numFmtId="164" fontId="2" fillId="12" borderId="8" xfId="0" applyNumberFormat="1" applyFont="1" applyFill="1" applyBorder="1" applyAlignment="1">
      <alignment horizontal="center" vertical="center"/>
    </xf>
    <xf numFmtId="164" fontId="2" fillId="12" borderId="12" xfId="0" applyNumberFormat="1" applyFont="1" applyFill="1" applyBorder="1" applyAlignment="1">
      <alignment horizontal="center" vertical="center"/>
    </xf>
    <xf numFmtId="164" fontId="2" fillId="12" borderId="13" xfId="0" applyNumberFormat="1" applyFont="1" applyFill="1" applyBorder="1" applyAlignment="1">
      <alignment horizontal="center" vertical="center"/>
    </xf>
    <xf numFmtId="164" fontId="2" fillId="12" borderId="14" xfId="0" applyNumberFormat="1" applyFont="1" applyFill="1" applyBorder="1" applyAlignment="1">
      <alignment horizontal="center" vertical="center"/>
    </xf>
    <xf numFmtId="164" fontId="2" fillId="12" borderId="15" xfId="0" applyNumberFormat="1" applyFont="1" applyFill="1" applyBorder="1" applyAlignment="1">
      <alignment horizontal="center" vertical="center"/>
    </xf>
    <xf numFmtId="0" fontId="0" fillId="6" borderId="0" xfId="0" applyFill="1" applyAlignment="1">
      <alignment horizontal="center"/>
    </xf>
    <xf numFmtId="0" fontId="6" fillId="4" borderId="10" xfId="0" applyFont="1" applyFill="1" applyBorder="1" applyAlignment="1">
      <alignment horizontal="center"/>
    </xf>
    <xf numFmtId="0" fontId="6" fillId="4" borderId="0" xfId="0" applyFont="1" applyFill="1" applyBorder="1" applyAlignment="1">
      <alignment horizontal="center"/>
    </xf>
    <xf numFmtId="0" fontId="5" fillId="8" borderId="3" xfId="0" applyFont="1" applyFill="1" applyBorder="1" applyAlignment="1">
      <alignment horizontal="center"/>
    </xf>
    <xf numFmtId="0" fontId="5" fillId="8" borderId="0" xfId="0" applyFont="1" applyFill="1" applyBorder="1" applyAlignment="1">
      <alignment horizontal="center"/>
    </xf>
    <xf numFmtId="0" fontId="5" fillId="8" borderId="6" xfId="0" applyFont="1" applyFill="1" applyBorder="1" applyAlignment="1">
      <alignment horizontal="center"/>
    </xf>
    <xf numFmtId="0" fontId="5" fillId="5" borderId="3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9" fontId="0" fillId="7" borderId="4" xfId="1" applyFont="1" applyFill="1" applyBorder="1" applyAlignment="1">
      <alignment horizontal="center"/>
    </xf>
    <xf numFmtId="9" fontId="0" fillId="7" borderId="5" xfId="1" applyFont="1" applyFill="1" applyBorder="1" applyAlignment="1">
      <alignment horizontal="center"/>
    </xf>
    <xf numFmtId="9" fontId="0" fillId="7" borderId="21" xfId="1" applyFont="1" applyFill="1" applyBorder="1" applyAlignment="1">
      <alignment horizontal="center"/>
    </xf>
    <xf numFmtId="9" fontId="0" fillId="7" borderId="20" xfId="1" applyFont="1" applyFill="1" applyBorder="1" applyAlignment="1">
      <alignment horizontal="center"/>
    </xf>
    <xf numFmtId="0" fontId="0" fillId="4" borderId="0" xfId="0" applyFill="1" applyBorder="1" applyAlignment="1">
      <alignment horizontal="center" vertical="top" wrapText="1" readingOrder="2"/>
    </xf>
    <xf numFmtId="0" fontId="0" fillId="4" borderId="6" xfId="0" applyFill="1" applyBorder="1" applyAlignment="1">
      <alignment horizontal="center" vertical="top" wrapText="1" readingOrder="2"/>
    </xf>
    <xf numFmtId="0" fontId="0" fillId="4" borderId="17" xfId="0" applyFill="1" applyBorder="1" applyAlignment="1">
      <alignment horizontal="center" vertical="top" wrapText="1" readingOrder="2"/>
    </xf>
    <xf numFmtId="0" fontId="0" fillId="4" borderId="18" xfId="0" applyFill="1" applyBorder="1" applyAlignment="1">
      <alignment horizontal="center" vertical="top" wrapText="1" readingOrder="2"/>
    </xf>
    <xf numFmtId="0" fontId="2" fillId="4" borderId="0" xfId="0" applyFont="1" applyFill="1" applyBorder="1" applyAlignment="1">
      <alignment horizontal="center" vertical="top" wrapText="1" readingOrder="2"/>
    </xf>
    <xf numFmtId="0" fontId="2" fillId="4" borderId="17" xfId="0" applyFont="1" applyFill="1" applyBorder="1" applyAlignment="1">
      <alignment horizontal="center" vertical="top" wrapText="1" readingOrder="2"/>
    </xf>
    <xf numFmtId="0" fontId="6" fillId="4" borderId="11" xfId="0" applyFont="1" applyFill="1" applyBorder="1" applyAlignment="1">
      <alignment horizontal="center"/>
    </xf>
    <xf numFmtId="0" fontId="6" fillId="4" borderId="6" xfId="0" applyFont="1" applyFill="1" applyBorder="1" applyAlignment="1">
      <alignment horizontal="center"/>
    </xf>
    <xf numFmtId="0" fontId="12" fillId="13" borderId="3" xfId="2" applyFont="1" applyFill="1" applyBorder="1" applyAlignment="1">
      <alignment horizontal="center" vertical="center"/>
    </xf>
    <xf numFmtId="0" fontId="12" fillId="13" borderId="0" xfId="2" applyFont="1" applyFill="1" applyBorder="1" applyAlignment="1">
      <alignment horizontal="center" vertical="center"/>
    </xf>
    <xf numFmtId="0" fontId="10" fillId="14" borderId="9" xfId="2" applyFont="1" applyFill="1" applyBorder="1" applyAlignment="1">
      <alignment horizontal="center" vertical="center"/>
    </xf>
    <xf numFmtId="0" fontId="11" fillId="14" borderId="10" xfId="2" applyFont="1" applyFill="1" applyBorder="1" applyAlignment="1">
      <alignment horizontal="center" vertical="center"/>
    </xf>
    <xf numFmtId="0" fontId="11" fillId="14" borderId="3" xfId="2" applyFont="1" applyFill="1" applyBorder="1" applyAlignment="1">
      <alignment horizontal="center" vertical="center"/>
    </xf>
    <xf numFmtId="0" fontId="11" fillId="14" borderId="0" xfId="2" applyFont="1" applyFill="1" applyBorder="1" applyAlignment="1">
      <alignment horizontal="center" vertical="center"/>
    </xf>
    <xf numFmtId="0" fontId="0" fillId="4" borderId="0" xfId="0" applyFill="1" applyBorder="1" applyAlignment="1">
      <alignment horizontal="center" vertical="center" wrapText="1" readingOrder="2"/>
    </xf>
    <xf numFmtId="0" fontId="0" fillId="4" borderId="17" xfId="0" applyFill="1" applyBorder="1" applyAlignment="1">
      <alignment horizontal="center" vertical="center" wrapText="1" readingOrder="2"/>
    </xf>
    <xf numFmtId="0" fontId="5" fillId="5" borderId="9" xfId="0" applyFont="1" applyFill="1" applyBorder="1" applyAlignment="1">
      <alignment horizontal="center" vertical="center"/>
    </xf>
    <xf numFmtId="0" fontId="5" fillId="5" borderId="10" xfId="0" applyFont="1" applyFill="1" applyBorder="1" applyAlignment="1">
      <alignment horizontal="center" vertical="center"/>
    </xf>
    <xf numFmtId="0" fontId="5" fillId="5" borderId="11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right" vertical="center"/>
    </xf>
    <xf numFmtId="164" fontId="0" fillId="4" borderId="6" xfId="0" applyNumberFormat="1" applyFill="1" applyBorder="1" applyAlignment="1">
      <alignment horizontal="center" vertical="center"/>
    </xf>
    <xf numFmtId="164" fontId="0" fillId="4" borderId="23" xfId="0" applyNumberFormat="1" applyFill="1" applyBorder="1" applyAlignment="1">
      <alignment horizontal="center" vertical="center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e-IL" sz="1400"/>
              <a:t>הוצאות</a:t>
            </a:r>
            <a:r>
              <a:rPr lang="he-IL" sz="1400" baseline="0"/>
              <a:t> רכישת הדירה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2"/>
          <c:order val="0"/>
          <c:tx>
            <c:strRef>
              <c:f>'חישוב דירה invest-il'!$E$9:$F$9</c:f>
              <c:strCache>
                <c:ptCount val="1"/>
                <c:pt idx="0">
                  <c:v>סה"כ עלות קניה + הוצאות  ₪ 1,086,327.10 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F-8636-4F5D-AECE-1822F5BAC85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0-8636-4F5D-AECE-1822F5BAC85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1-8636-4F5D-AECE-1822F5BAC85E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2-8636-4F5D-AECE-1822F5BAC85E}"/>
              </c:ext>
            </c:extLst>
          </c:dPt>
          <c:dLbls>
            <c:dLbl>
              <c:idx val="3"/>
              <c:layout>
                <c:manualLayout>
                  <c:x val="1.3332024496594356E-2"/>
                  <c:y val="0.18004549419841334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2-8636-4F5D-AECE-1822F5BAC85E}"/>
                </c:ext>
              </c:extLst>
            </c:dLbl>
            <c:spPr>
              <a:pattFill prst="pct75">
                <a:fgClr>
                  <a:sysClr val="windowText" lastClr="000000">
                    <a:lumMod val="75000"/>
                    <a:lumOff val="25000"/>
                  </a:sysClr>
                </a:fgClr>
                <a:bgClr>
                  <a:sysClr val="windowText" lastClr="000000">
                    <a:lumMod val="65000"/>
                    <a:lumOff val="35000"/>
                  </a:sys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'חישוב דירה invest-il'!$E$3:$E$6</c15:sqref>
                  </c15:fullRef>
                </c:ext>
              </c:extLst>
              <c:f>'חישוב דירה invest-il'!$E$3:$E$6</c:f>
              <c:strCache>
                <c:ptCount val="4"/>
                <c:pt idx="0">
                  <c:v>משכנתא</c:v>
                </c:pt>
                <c:pt idx="1">
                  <c:v>הון עצמי</c:v>
                </c:pt>
                <c:pt idx="2">
                  <c:v>הוצאות נלוות רכישה</c:v>
                </c:pt>
                <c:pt idx="3">
                  <c:v>הוצאות שיפוץ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'חישוב דירה invest-il'!$F$3:$F$6</c15:sqref>
                  </c15:fullRef>
                </c:ext>
              </c:extLst>
              <c:f>'חישוב דירה invest-il'!$F$3:$F$6</c:f>
              <c:numCache>
                <c:formatCode>_ [$₪-40D]\ * #,##0.00_ ;_ [$₪-40D]\ * \-#,##0.00_ ;_ [$₪-40D]\ * "-"??_ ;_ @_ </c:formatCode>
                <c:ptCount val="4"/>
                <c:pt idx="0">
                  <c:v>750000</c:v>
                </c:pt>
                <c:pt idx="1">
                  <c:v>250000</c:v>
                </c:pt>
                <c:pt idx="2">
                  <c:v>58126</c:v>
                </c:pt>
                <c:pt idx="3">
                  <c:v>28201.1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E-8636-4F5D-AECE-1822F5BAC85E}"/>
            </c:ext>
          </c:extLst>
        </c:ser>
        <c:ser>
          <c:idx val="3"/>
          <c:order val="1"/>
          <c:tx>
            <c:strRef>
              <c:f>'חישוב דירה invest-il'!$G$2</c:f>
              <c:strCache>
                <c:ptCount val="1"/>
                <c:pt idx="0">
                  <c:v>אחוז ממחיר הנכס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8293-4FAD-BABA-B4850B6B12F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8293-4FAD-BABA-B4850B6B12F4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8293-4FAD-BABA-B4850B6B12F4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8293-4FAD-BABA-B4850B6B12F4}"/>
              </c:ext>
            </c:extLst>
          </c:dPt>
          <c:dLbls>
            <c:spPr>
              <a:pattFill prst="pct75">
                <a:fgClr>
                  <a:sysClr val="windowText" lastClr="000000">
                    <a:lumMod val="75000"/>
                    <a:lumOff val="25000"/>
                  </a:sysClr>
                </a:fgClr>
                <a:bgClr>
                  <a:sysClr val="windowText" lastClr="000000">
                    <a:lumMod val="65000"/>
                    <a:lumOff val="35000"/>
                  </a:sys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'חישוב דירה invest-il'!$E$3:$E$6</c15:sqref>
                  </c15:fullRef>
                </c:ext>
              </c:extLst>
              <c:f>'חישוב דירה invest-il'!$E$3:$E$6</c:f>
              <c:strCache>
                <c:ptCount val="4"/>
                <c:pt idx="0">
                  <c:v>משכנתא</c:v>
                </c:pt>
                <c:pt idx="1">
                  <c:v>הון עצמי</c:v>
                </c:pt>
                <c:pt idx="2">
                  <c:v>הוצאות נלוות רכישה</c:v>
                </c:pt>
                <c:pt idx="3">
                  <c:v>הוצאות שיפוץ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'חישוב דירה invest-il'!$G$3:$G$10</c15:sqref>
                  </c15:fullRef>
                </c:ext>
              </c:extLst>
              <c:f>'חישוב דירה invest-il'!$G$3:$G$6</c:f>
              <c:numCache>
                <c:formatCode>0.0%</c:formatCode>
                <c:ptCount val="4"/>
                <c:pt idx="0">
                  <c:v>0.75</c:v>
                </c:pt>
                <c:pt idx="1">
                  <c:v>0.25</c:v>
                </c:pt>
                <c:pt idx="2">
                  <c:v>5.8125999999999997E-2</c:v>
                </c:pt>
                <c:pt idx="3">
                  <c:v>2.82011E-2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'חישוב דירה invest-il'!$G$7</c15:sqref>
                  <c15:bubble3D val="0"/>
                </c15:categoryFilterException>
                <c15:categoryFilterException>
                  <c15:sqref>'חישוב דירה invest-il'!$G$8</c15:sqref>
                  <c15:bubble3D val="0"/>
                </c15:categoryFilterException>
                <c15:categoryFilterException>
                  <c15:sqref>'חישוב דירה invest-il'!$G$9</c15:sqref>
                  <c15:bubble3D val="0"/>
                </c15:categoryFilterException>
                <c15:categoryFilterException>
                  <c15:sqref>'חישוב דירה invest-il'!$G$10</c15:sqref>
                  <c15:bubble3D val="0"/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33-8636-4F5D-AECE-1822F5BAC85E}"/>
            </c:ext>
          </c:extLst>
        </c:ser>
        <c:ser>
          <c:idx val="0"/>
          <c:order val="2"/>
          <c:tx>
            <c:strRef>
              <c:f>'חישוב דירה invest-il'!$E$9:$F$9</c:f>
              <c:strCache>
                <c:ptCount val="1"/>
                <c:pt idx="0">
                  <c:v>סה"כ עלות קניה + הוצאות  ₪ 1,086,327.10 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C-8636-4F5D-AECE-1822F5BAC85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E-8636-4F5D-AECE-1822F5BAC85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0-8636-4F5D-AECE-1822F5BAC85E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2-8636-4F5D-AECE-1822F5BAC85E}"/>
              </c:ext>
            </c:extLst>
          </c:dPt>
          <c:dLbls>
            <c:dLbl>
              <c:idx val="2"/>
              <c:layout>
                <c:manualLayout>
                  <c:x val="4.4284047827354858E-2"/>
                  <c:y val="0.16413108033028714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8636-4F5D-AECE-1822F5BAC85E}"/>
                </c:ext>
              </c:extLst>
            </c:dLbl>
            <c:dLbl>
              <c:idx val="3"/>
              <c:layout>
                <c:manualLayout>
                  <c:x val="-1.1572627495637119E-6"/>
                  <c:y val="0.30900339099948271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8636-4F5D-AECE-1822F5BAC85E}"/>
                </c:ext>
              </c:extLst>
            </c:dLbl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'חישוב דירה invest-il'!$E$3:$E$6</c15:sqref>
                  </c15:fullRef>
                </c:ext>
              </c:extLst>
              <c:f>'חישוב דירה invest-il'!$E$3:$E$6</c:f>
              <c:strCache>
                <c:ptCount val="4"/>
                <c:pt idx="0">
                  <c:v>משכנתא</c:v>
                </c:pt>
                <c:pt idx="1">
                  <c:v>הון עצמי</c:v>
                </c:pt>
                <c:pt idx="2">
                  <c:v>הוצאות נלוות רכישה</c:v>
                </c:pt>
                <c:pt idx="3">
                  <c:v>הוצאות שיפוץ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'חישוב דירה invest-il'!$F$3:$F$6</c15:sqref>
                  </c15:fullRef>
                </c:ext>
              </c:extLst>
              <c:f>'חישוב דירה invest-il'!$F$3:$F$6</c:f>
              <c:numCache>
                <c:formatCode>_ [$₪-40D]\ * #,##0.00_ ;_ [$₪-40D]\ * \-#,##0.00_ ;_ [$₪-40D]\ * "-"??_ ;_ @_ </c:formatCode>
                <c:ptCount val="4"/>
                <c:pt idx="0">
                  <c:v>750000</c:v>
                </c:pt>
                <c:pt idx="1">
                  <c:v>250000</c:v>
                </c:pt>
                <c:pt idx="2">
                  <c:v>58126</c:v>
                </c:pt>
                <c:pt idx="3">
                  <c:v>28201.1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3-8636-4F5D-AECE-1822F5BAC85E}"/>
            </c:ext>
          </c:extLst>
        </c:ser>
        <c:ser>
          <c:idx val="1"/>
          <c:order val="3"/>
          <c:tx>
            <c:strRef>
              <c:f>'חישוב דירה invest-il'!$G$2</c:f>
              <c:strCache>
                <c:ptCount val="1"/>
                <c:pt idx="0">
                  <c:v>אחוז ממחיר הנכס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6-8636-4F5D-AECE-1822F5BAC85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8-8636-4F5D-AECE-1822F5BAC85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A-8636-4F5D-AECE-1822F5BAC85E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C-8636-4F5D-AECE-1822F5BAC85E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'חישוב דירה invest-il'!$E$3:$E$6</c15:sqref>
                  </c15:fullRef>
                </c:ext>
              </c:extLst>
              <c:f>'חישוב דירה invest-il'!$E$3:$E$6</c:f>
              <c:strCache>
                <c:ptCount val="4"/>
                <c:pt idx="0">
                  <c:v>משכנתא</c:v>
                </c:pt>
                <c:pt idx="1">
                  <c:v>הון עצמי</c:v>
                </c:pt>
                <c:pt idx="2">
                  <c:v>הוצאות נלוות רכישה</c:v>
                </c:pt>
                <c:pt idx="3">
                  <c:v>הוצאות שיפוץ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'חישוב דירה invest-il'!$G$3:$G$6</c15:sqref>
                  </c15:fullRef>
                </c:ext>
              </c:extLst>
              <c:f>'חישוב דירה invest-il'!$G$3:$G$6</c:f>
              <c:numCache>
                <c:formatCode>0.0%</c:formatCode>
                <c:ptCount val="4"/>
                <c:pt idx="0">
                  <c:v>0.75</c:v>
                </c:pt>
                <c:pt idx="1">
                  <c:v>0.25</c:v>
                </c:pt>
                <c:pt idx="2">
                  <c:v>5.8125999999999997E-2</c:v>
                </c:pt>
                <c:pt idx="3">
                  <c:v>2.82011E-2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D-8636-4F5D-AECE-1822F5BAC85E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591670</xdr:colOff>
      <xdr:row>14</xdr:row>
      <xdr:rowOff>4931</xdr:rowOff>
    </xdr:from>
    <xdr:to>
      <xdr:col>9</xdr:col>
      <xdr:colOff>224120</xdr:colOff>
      <xdr:row>31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1BE6EEAD-9921-498C-BEA5-E9EA92D5D0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9</xdr:col>
      <xdr:colOff>77320</xdr:colOff>
      <xdr:row>18</xdr:row>
      <xdr:rowOff>165346</xdr:rowOff>
    </xdr:from>
    <xdr:to>
      <xdr:col>12</xdr:col>
      <xdr:colOff>8965</xdr:colOff>
      <xdr:row>30</xdr:row>
      <xdr:rowOff>135589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33A2E87B-FF1E-0439-038B-97C0B11E2E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0362235" y="3464358"/>
          <a:ext cx="2916892" cy="2336925"/>
        </a:xfrm>
        <a:prstGeom prst="rect">
          <a:avLst/>
        </a:prstGeom>
      </xdr:spPr>
    </xdr:pic>
    <xdr:clientData/>
  </xdr:twoCellAnchor>
  <xdr:twoCellAnchor>
    <xdr:from>
      <xdr:col>2</xdr:col>
      <xdr:colOff>62754</xdr:colOff>
      <xdr:row>18</xdr:row>
      <xdr:rowOff>35858</xdr:rowOff>
    </xdr:from>
    <xdr:to>
      <xdr:col>3</xdr:col>
      <xdr:colOff>268942</xdr:colOff>
      <xdr:row>24</xdr:row>
      <xdr:rowOff>188258</xdr:rowOff>
    </xdr:to>
    <xdr:sp macro="" textlink="">
      <xdr:nvSpPr>
        <xdr:cNvPr id="2" name="Arrow: Bent 1">
          <a:extLst>
            <a:ext uri="{FF2B5EF4-FFF2-40B4-BE49-F238E27FC236}">
              <a16:creationId xmlns:a16="http://schemas.microsoft.com/office/drawing/2014/main" id="{DC8318E4-8B49-6EF2-EA34-B90FF71C12E6}"/>
            </a:ext>
          </a:extLst>
        </xdr:cNvPr>
        <xdr:cNvSpPr/>
      </xdr:nvSpPr>
      <xdr:spPr>
        <a:xfrm>
          <a:off x="9992545270" y="3334870"/>
          <a:ext cx="815788" cy="1246094"/>
        </a:xfrm>
        <a:prstGeom prst="ben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r" rtl="1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995082</xdr:colOff>
      <xdr:row>3</xdr:row>
      <xdr:rowOff>161364</xdr:rowOff>
    </xdr:from>
    <xdr:to>
      <xdr:col>7</xdr:col>
      <xdr:colOff>546847</xdr:colOff>
      <xdr:row>28</xdr:row>
      <xdr:rowOff>17929</xdr:rowOff>
    </xdr:to>
    <xdr:cxnSp macro="">
      <xdr:nvCxnSpPr>
        <xdr:cNvPr id="8" name="Straight Arrow Connector 7">
          <a:extLst>
            <a:ext uri="{FF2B5EF4-FFF2-40B4-BE49-F238E27FC236}">
              <a16:creationId xmlns:a16="http://schemas.microsoft.com/office/drawing/2014/main" id="{B4ADCB20-D087-6A78-B2AF-7E8532A06DC0}"/>
            </a:ext>
          </a:extLst>
        </xdr:cNvPr>
        <xdr:cNvCxnSpPr/>
      </xdr:nvCxnSpPr>
      <xdr:spPr>
        <a:xfrm flipH="1" flipV="1">
          <a:off x="9987668471" y="717176"/>
          <a:ext cx="564776" cy="44196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invest-il.co.il/%d7%a7%d7%95%d7%a8%d7%a1-%d7%a0%d7%93%d7%9c%d7%9f-%d7%97%d7%91%d7%99%d7%9c%d7%aa-%d7%9e%d7%90%d7%a1%d7%98%d7%a8-%d7%a0%d7%93%d7%9c%d7%9f/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EC7A25-A8FC-49D8-AD7B-C1612277FFB8}">
  <dimension ref="A1:M58"/>
  <sheetViews>
    <sheetView rightToLeft="1" tabSelected="1" zoomScale="85" zoomScaleNormal="85" workbookViewId="0">
      <selection sqref="A1:B1"/>
    </sheetView>
  </sheetViews>
  <sheetFormatPr defaultRowHeight="14.4" x14ac:dyDescent="0.3"/>
  <cols>
    <col min="1" max="1" width="32.88671875" bestFit="1" customWidth="1"/>
    <col min="2" max="2" width="15.109375" bestFit="1" customWidth="1"/>
    <col min="4" max="4" width="10.88671875" customWidth="1"/>
    <col min="5" max="5" width="31.21875" customWidth="1"/>
    <col min="6" max="6" width="15.109375" bestFit="1" customWidth="1"/>
    <col min="7" max="7" width="14.77734375" bestFit="1" customWidth="1"/>
    <col min="9" max="9" width="62" customWidth="1"/>
    <col min="10" max="10" width="12.109375" customWidth="1"/>
    <col min="11" max="11" width="16.21875" bestFit="1" customWidth="1"/>
    <col min="12" max="12" width="15.109375" bestFit="1" customWidth="1"/>
  </cols>
  <sheetData>
    <row r="1" spans="1:13" ht="15.6" x14ac:dyDescent="0.3">
      <c r="A1" s="95" t="s">
        <v>9</v>
      </c>
      <c r="B1" s="97"/>
      <c r="C1" s="47"/>
      <c r="D1" s="47"/>
      <c r="E1" s="95" t="s">
        <v>46</v>
      </c>
      <c r="F1" s="96"/>
      <c r="G1" s="97"/>
      <c r="H1" s="47"/>
      <c r="I1" s="56" t="s">
        <v>40</v>
      </c>
      <c r="J1" s="57"/>
      <c r="K1" s="57"/>
      <c r="L1" s="58"/>
      <c r="M1" s="47"/>
    </row>
    <row r="2" spans="1:13" x14ac:dyDescent="0.3">
      <c r="A2" s="98" t="s">
        <v>0</v>
      </c>
      <c r="B2" s="99">
        <v>1000000</v>
      </c>
      <c r="C2" s="47"/>
      <c r="D2" s="47"/>
      <c r="E2" s="21" t="s">
        <v>29</v>
      </c>
      <c r="F2" s="15">
        <f>B2</f>
        <v>1000000</v>
      </c>
      <c r="G2" s="22" t="s">
        <v>67</v>
      </c>
      <c r="H2" s="47"/>
      <c r="I2" s="2" t="s">
        <v>105</v>
      </c>
      <c r="J2" s="11">
        <v>18</v>
      </c>
      <c r="K2" s="59"/>
      <c r="L2" s="60"/>
      <c r="M2" s="47"/>
    </row>
    <row r="3" spans="1:13" x14ac:dyDescent="0.3">
      <c r="A3" s="98"/>
      <c r="B3" s="100"/>
      <c r="C3" s="47"/>
      <c r="D3" s="47"/>
      <c r="E3" s="21" t="s">
        <v>2</v>
      </c>
      <c r="F3" s="15">
        <f>B6</f>
        <v>750000</v>
      </c>
      <c r="G3" s="23">
        <f>F3/$F$2</f>
        <v>0.75</v>
      </c>
      <c r="H3" s="47"/>
      <c r="I3" s="2" t="s">
        <v>60</v>
      </c>
      <c r="J3" s="12">
        <v>0.25</v>
      </c>
      <c r="K3" s="59"/>
      <c r="L3" s="60"/>
      <c r="M3" s="47"/>
    </row>
    <row r="4" spans="1:13" ht="15.6" x14ac:dyDescent="0.3">
      <c r="A4" s="35" t="s">
        <v>89</v>
      </c>
      <c r="B4" s="37" t="s">
        <v>37</v>
      </c>
      <c r="C4" s="47"/>
      <c r="D4" s="47"/>
      <c r="E4" s="21" t="s">
        <v>30</v>
      </c>
      <c r="F4" s="15">
        <f>B5</f>
        <v>250000</v>
      </c>
      <c r="G4" s="23">
        <f t="shared" ref="G4:G14" si="0">F4/$F$2</f>
        <v>0.25</v>
      </c>
      <c r="H4" s="47"/>
      <c r="I4" s="70" t="s">
        <v>48</v>
      </c>
      <c r="J4" s="71"/>
      <c r="K4" s="71"/>
      <c r="L4" s="72"/>
      <c r="M4" s="47"/>
    </row>
    <row r="5" spans="1:13" x14ac:dyDescent="0.3">
      <c r="A5" s="35" t="s">
        <v>1</v>
      </c>
      <c r="B5" s="36">
        <v>250000</v>
      </c>
      <c r="C5" s="47"/>
      <c r="D5" s="47"/>
      <c r="E5" s="21" t="s">
        <v>31</v>
      </c>
      <c r="F5" s="15">
        <f>SUM(B11:B16,B17:B20)</f>
        <v>58126</v>
      </c>
      <c r="G5" s="23">
        <f t="shared" si="0"/>
        <v>5.8125999999999997E-2</v>
      </c>
      <c r="H5" s="47"/>
      <c r="I5" s="2" t="s">
        <v>49</v>
      </c>
      <c r="J5" s="7">
        <v>0.08</v>
      </c>
      <c r="K5" s="8">
        <v>6055070</v>
      </c>
      <c r="L5" s="9">
        <f>K5*J5</f>
        <v>484405.60000000003</v>
      </c>
      <c r="M5" s="47"/>
    </row>
    <row r="6" spans="1:13" x14ac:dyDescent="0.3">
      <c r="A6" s="35" t="s">
        <v>2</v>
      </c>
      <c r="B6" s="39">
        <f>B2-B5</f>
        <v>750000</v>
      </c>
      <c r="C6" s="47"/>
      <c r="D6" s="47"/>
      <c r="E6" s="21" t="s">
        <v>23</v>
      </c>
      <c r="F6" s="15">
        <f>SUM(B23:B40)</f>
        <v>28201.1</v>
      </c>
      <c r="G6" s="23">
        <f t="shared" si="0"/>
        <v>2.82011E-2</v>
      </c>
      <c r="H6" s="47"/>
      <c r="I6" s="2" t="s">
        <v>50</v>
      </c>
      <c r="J6" s="7">
        <v>0.1</v>
      </c>
      <c r="K6" s="8" t="s">
        <v>51</v>
      </c>
      <c r="L6" s="9"/>
      <c r="M6" s="47"/>
    </row>
    <row r="7" spans="1:13" x14ac:dyDescent="0.3">
      <c r="A7" s="35" t="s">
        <v>96</v>
      </c>
      <c r="B7" s="38">
        <v>5.8000000000000003E-2</v>
      </c>
      <c r="C7" s="47"/>
      <c r="D7" s="47"/>
      <c r="E7" s="24" t="s">
        <v>32</v>
      </c>
      <c r="F7" s="16">
        <f>12*B42</f>
        <v>0</v>
      </c>
      <c r="G7" s="25">
        <f t="shared" si="0"/>
        <v>0</v>
      </c>
      <c r="H7" s="47"/>
      <c r="I7" s="13" t="s">
        <v>52</v>
      </c>
      <c r="J7" s="61">
        <f>IF(B2&gt;K5,L5+((B2-K5)*J6),B2*J5)</f>
        <v>80000</v>
      </c>
      <c r="K7" s="62"/>
      <c r="L7" s="63"/>
      <c r="M7" s="47"/>
    </row>
    <row r="8" spans="1:13" x14ac:dyDescent="0.3">
      <c r="A8" s="35" t="s">
        <v>39</v>
      </c>
      <c r="B8" s="37">
        <v>300</v>
      </c>
      <c r="C8" s="47"/>
      <c r="D8" s="47"/>
      <c r="E8" s="24" t="s">
        <v>101</v>
      </c>
      <c r="F8" s="16">
        <f>SUM(B43:B46)*12</f>
        <v>0</v>
      </c>
      <c r="G8" s="25">
        <f t="shared" si="0"/>
        <v>0</v>
      </c>
      <c r="H8" s="47"/>
      <c r="I8" s="2" t="s">
        <v>53</v>
      </c>
      <c r="J8" s="7"/>
      <c r="K8" s="8"/>
      <c r="L8" s="9"/>
      <c r="M8" s="47"/>
    </row>
    <row r="9" spans="1:13" x14ac:dyDescent="0.3">
      <c r="A9" s="73" t="s">
        <v>31</v>
      </c>
      <c r="B9" s="74"/>
      <c r="C9" s="47"/>
      <c r="D9" s="47"/>
      <c r="E9" s="26" t="s">
        <v>33</v>
      </c>
      <c r="F9" s="17">
        <f>F2+F5+F6</f>
        <v>1086327.1000000001</v>
      </c>
      <c r="G9" s="27">
        <f t="shared" si="0"/>
        <v>1.0863271000000001</v>
      </c>
      <c r="H9" s="47"/>
      <c r="I9" s="2" t="s">
        <v>54</v>
      </c>
      <c r="J9" s="7">
        <v>0</v>
      </c>
      <c r="K9" s="8">
        <v>1978745</v>
      </c>
      <c r="L9" s="9">
        <v>0</v>
      </c>
      <c r="M9" s="47"/>
    </row>
    <row r="10" spans="1:13" x14ac:dyDescent="0.3">
      <c r="A10" s="73"/>
      <c r="B10" s="74"/>
      <c r="C10" s="47"/>
      <c r="D10" s="47"/>
      <c r="E10" s="53" t="s">
        <v>34</v>
      </c>
      <c r="F10" s="54">
        <f>F4+F5+F6</f>
        <v>336327.1</v>
      </c>
      <c r="G10" s="55">
        <f t="shared" si="0"/>
        <v>0.33632709999999999</v>
      </c>
      <c r="H10" s="47"/>
      <c r="I10" s="2" t="s">
        <v>55</v>
      </c>
      <c r="J10" s="7">
        <v>3.5000000000000003E-2</v>
      </c>
      <c r="K10" s="8">
        <v>2347040</v>
      </c>
      <c r="L10" s="9">
        <f>(K10-K9)*J10</f>
        <v>12890.325000000001</v>
      </c>
      <c r="M10" s="47"/>
    </row>
    <row r="11" spans="1:13" x14ac:dyDescent="0.3">
      <c r="A11" s="1" t="s">
        <v>3</v>
      </c>
      <c r="B11" s="36">
        <v>8000</v>
      </c>
      <c r="C11" s="47"/>
      <c r="D11" s="47"/>
      <c r="E11" s="28" t="s">
        <v>35</v>
      </c>
      <c r="F11" s="18">
        <f>(F7-F8)/F9</f>
        <v>0</v>
      </c>
      <c r="G11" s="29">
        <f t="shared" si="0"/>
        <v>0</v>
      </c>
      <c r="H11" s="47"/>
      <c r="I11" s="2" t="s">
        <v>56</v>
      </c>
      <c r="J11" s="7">
        <v>0.05</v>
      </c>
      <c r="K11" s="8">
        <v>6055070</v>
      </c>
      <c r="L11" s="9">
        <f t="shared" ref="L11:L12" si="1">(K11-K10)*J11</f>
        <v>185401.5</v>
      </c>
      <c r="M11" s="47"/>
    </row>
    <row r="12" spans="1:13" x14ac:dyDescent="0.3">
      <c r="A12" s="2" t="s">
        <v>4</v>
      </c>
      <c r="B12" s="36">
        <v>20000</v>
      </c>
      <c r="C12" s="47"/>
      <c r="D12" s="47"/>
      <c r="E12" s="28" t="s">
        <v>41</v>
      </c>
      <c r="F12" s="19">
        <f>F7*B48</f>
        <v>0</v>
      </c>
      <c r="G12" s="29">
        <f t="shared" si="0"/>
        <v>0</v>
      </c>
      <c r="H12" s="47"/>
      <c r="I12" s="2" t="s">
        <v>57</v>
      </c>
      <c r="J12" s="7">
        <v>0.08</v>
      </c>
      <c r="K12" s="8">
        <v>20183565</v>
      </c>
      <c r="L12" s="9">
        <f t="shared" si="1"/>
        <v>1130279.6000000001</v>
      </c>
      <c r="M12" s="47"/>
    </row>
    <row r="13" spans="1:13" x14ac:dyDescent="0.3">
      <c r="A13" s="3" t="s">
        <v>5</v>
      </c>
      <c r="B13" s="39">
        <f>IF(B4="כן",J14,IF(B3="כן",J14,J7))</f>
        <v>0</v>
      </c>
      <c r="C13" s="47"/>
      <c r="D13" s="47"/>
      <c r="E13" s="30" t="s">
        <v>103</v>
      </c>
      <c r="F13" s="20">
        <f>((F7-F8)-F12)/F9</f>
        <v>0</v>
      </c>
      <c r="G13" s="31"/>
      <c r="H13" s="47"/>
      <c r="I13" s="2" t="s">
        <v>58</v>
      </c>
      <c r="J13" s="7">
        <v>0.1</v>
      </c>
      <c r="K13" s="8" t="s">
        <v>51</v>
      </c>
      <c r="L13" s="9"/>
      <c r="M13" s="47"/>
    </row>
    <row r="14" spans="1:13" ht="15" thickBot="1" x14ac:dyDescent="0.35">
      <c r="A14" s="2" t="s">
        <v>6</v>
      </c>
      <c r="B14" s="36">
        <v>126</v>
      </c>
      <c r="C14" s="47"/>
      <c r="D14" s="47"/>
      <c r="E14" s="32" t="s">
        <v>102</v>
      </c>
      <c r="F14" s="33">
        <f>F7-F8-F12</f>
        <v>0</v>
      </c>
      <c r="G14" s="34">
        <f t="shared" si="0"/>
        <v>0</v>
      </c>
      <c r="H14" s="47"/>
      <c r="I14" s="14" t="s">
        <v>59</v>
      </c>
      <c r="J14" s="64" cm="1">
        <f t="array" ref="J14">_xlfn.IFS(B2&gt;K12,SUM(L9:L12)+((B2-K12)*J13),B2&gt;K11,SUM(L9:L11)+((B2-K11)*J12),B2&gt;K10,SUM(L9:L10)+((B2-K10)*J11),B2&gt;K9,SUM(L9:L9)+((B2-K9)*J10),B2&lt;=K9,0)</f>
        <v>0</v>
      </c>
      <c r="K14" s="65"/>
      <c r="L14" s="66"/>
      <c r="M14" s="47"/>
    </row>
    <row r="15" spans="1:13" ht="15" thickBot="1" x14ac:dyDescent="0.35">
      <c r="A15" s="1" t="s">
        <v>99</v>
      </c>
      <c r="B15" s="36">
        <v>3000</v>
      </c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</row>
    <row r="16" spans="1:13" ht="15.6" x14ac:dyDescent="0.3">
      <c r="A16" s="2" t="s">
        <v>100</v>
      </c>
      <c r="B16" s="36">
        <v>0</v>
      </c>
      <c r="C16" s="47"/>
      <c r="D16" s="47"/>
      <c r="E16" s="95" t="s">
        <v>104</v>
      </c>
      <c r="F16" s="96"/>
      <c r="G16" s="97"/>
      <c r="H16" s="47"/>
      <c r="I16" s="47"/>
      <c r="J16" s="47"/>
      <c r="K16" s="47"/>
      <c r="L16" s="47"/>
      <c r="M16" s="47"/>
    </row>
    <row r="17" spans="1:13" x14ac:dyDescent="0.3">
      <c r="A17" s="2" t="s">
        <v>7</v>
      </c>
      <c r="B17" s="36">
        <v>8000</v>
      </c>
      <c r="C17" s="47"/>
      <c r="D17" s="47"/>
      <c r="E17" s="2" t="s">
        <v>27</v>
      </c>
      <c r="F17" s="9">
        <f>LOOKUP(B51,Sheet2!D:D,Sheet2!H:H)</f>
        <v>630000</v>
      </c>
      <c r="G17" s="23">
        <f>F17/$F$2</f>
        <v>0.63</v>
      </c>
      <c r="H17" s="47"/>
      <c r="I17" s="47"/>
      <c r="J17" s="67" t="s">
        <v>72</v>
      </c>
      <c r="K17" s="67"/>
      <c r="L17" s="67"/>
      <c r="M17" s="47"/>
    </row>
    <row r="18" spans="1:13" x14ac:dyDescent="0.3">
      <c r="A18" s="1" t="s">
        <v>81</v>
      </c>
      <c r="B18" s="36">
        <v>15000</v>
      </c>
      <c r="C18" s="47"/>
      <c r="D18" s="47"/>
      <c r="E18" s="2" t="s">
        <v>28</v>
      </c>
      <c r="F18" s="9">
        <f>LOOKUP(B51,Sheet2!D:D,Sheet2!J:J)</f>
        <v>160370</v>
      </c>
      <c r="G18" s="23">
        <f t="shared" ref="G18:G23" si="2">F18/$F$2</f>
        <v>0.16037000000000001</v>
      </c>
      <c r="H18" s="47"/>
      <c r="I18" s="47"/>
      <c r="J18" s="47"/>
      <c r="K18" s="47"/>
      <c r="L18" s="47"/>
      <c r="M18" s="47"/>
    </row>
    <row r="19" spans="1:13" x14ac:dyDescent="0.3">
      <c r="A19" s="2" t="s">
        <v>8</v>
      </c>
      <c r="B19" s="36">
        <v>4000</v>
      </c>
      <c r="C19" s="47"/>
      <c r="D19" s="47"/>
      <c r="E19" s="2" t="s">
        <v>42</v>
      </c>
      <c r="F19" s="9">
        <f>B50</f>
        <v>1300000</v>
      </c>
      <c r="G19" s="23">
        <f t="shared" si="2"/>
        <v>1.3</v>
      </c>
      <c r="H19" s="47"/>
      <c r="I19" s="47"/>
      <c r="J19" s="47"/>
      <c r="K19" s="47"/>
      <c r="L19" s="47"/>
      <c r="M19" s="47"/>
    </row>
    <row r="20" spans="1:13" x14ac:dyDescent="0.3">
      <c r="A20" s="1" t="s">
        <v>94</v>
      </c>
      <c r="B20" s="36">
        <v>0</v>
      </c>
      <c r="C20" s="47"/>
      <c r="D20" s="47"/>
      <c r="E20" s="2" t="s">
        <v>43</v>
      </c>
      <c r="F20" s="9">
        <f>SUM(B53:B55)</f>
        <v>24000</v>
      </c>
      <c r="G20" s="23">
        <f t="shared" si="2"/>
        <v>2.4E-2</v>
      </c>
      <c r="H20" s="47"/>
      <c r="I20" s="47"/>
      <c r="J20" s="47"/>
      <c r="K20" s="47"/>
      <c r="L20" s="47"/>
      <c r="M20" s="47"/>
    </row>
    <row r="21" spans="1:13" x14ac:dyDescent="0.3">
      <c r="A21" s="73" t="s">
        <v>23</v>
      </c>
      <c r="B21" s="74"/>
      <c r="C21" s="47"/>
      <c r="D21" s="47"/>
      <c r="E21" s="2" t="s">
        <v>106</v>
      </c>
      <c r="F21" s="44">
        <f>IF(B6=0,F19-F9-F20,F19-F9-F20-F18)</f>
        <v>29302.899999999907</v>
      </c>
      <c r="G21" s="23">
        <f t="shared" si="2"/>
        <v>2.9302899999999906E-2</v>
      </c>
      <c r="H21" s="47"/>
      <c r="I21" s="47"/>
      <c r="J21" s="47"/>
      <c r="K21" s="47"/>
      <c r="L21" s="47"/>
      <c r="M21" s="47"/>
    </row>
    <row r="22" spans="1:13" x14ac:dyDescent="0.3">
      <c r="A22" s="73"/>
      <c r="B22" s="74"/>
      <c r="C22" s="47"/>
      <c r="D22" s="47"/>
      <c r="E22" s="2" t="s">
        <v>107</v>
      </c>
      <c r="F22" s="9">
        <f>F21*B52</f>
        <v>0</v>
      </c>
      <c r="G22" s="23">
        <f t="shared" si="2"/>
        <v>0</v>
      </c>
      <c r="H22" s="47"/>
      <c r="I22" s="47"/>
      <c r="J22" s="47"/>
      <c r="K22" s="47"/>
      <c r="L22" s="47"/>
      <c r="M22" s="47"/>
    </row>
    <row r="23" spans="1:13" ht="15.6" customHeight="1" x14ac:dyDescent="0.3">
      <c r="A23" s="2" t="s">
        <v>10</v>
      </c>
      <c r="B23" s="49">
        <v>1000</v>
      </c>
      <c r="C23" s="47"/>
      <c r="D23" s="47"/>
      <c r="E23" s="45" t="s">
        <v>44</v>
      </c>
      <c r="F23" s="46">
        <f>F21-F22</f>
        <v>29302.899999999907</v>
      </c>
      <c r="G23" s="31">
        <f t="shared" si="2"/>
        <v>2.9302899999999906E-2</v>
      </c>
      <c r="H23" s="47"/>
      <c r="I23" s="47"/>
      <c r="J23" s="47"/>
      <c r="K23" s="47"/>
      <c r="L23" s="47"/>
      <c r="M23" s="47"/>
    </row>
    <row r="24" spans="1:13" x14ac:dyDescent="0.3">
      <c r="A24" s="2" t="s">
        <v>11</v>
      </c>
      <c r="B24" s="49">
        <v>2000</v>
      </c>
      <c r="C24" s="47"/>
      <c r="D24" s="47"/>
      <c r="E24" s="10" t="s">
        <v>47</v>
      </c>
      <c r="F24" s="75">
        <f>F23/F9</f>
        <v>2.6974287946972788E-2</v>
      </c>
      <c r="G24" s="76"/>
      <c r="H24" s="47"/>
      <c r="I24" s="47"/>
      <c r="J24" s="47"/>
      <c r="K24" s="47"/>
      <c r="L24" s="47"/>
      <c r="M24" s="47"/>
    </row>
    <row r="25" spans="1:13" ht="15" thickBot="1" x14ac:dyDescent="0.35">
      <c r="A25" s="2" t="s">
        <v>12</v>
      </c>
      <c r="B25" s="49">
        <v>3000</v>
      </c>
      <c r="C25" s="47"/>
      <c r="D25" s="47"/>
      <c r="E25" s="45" t="s">
        <v>45</v>
      </c>
      <c r="F25" s="77">
        <f>F23/F10</f>
        <v>8.7126193518155121E-2</v>
      </c>
      <c r="G25" s="78"/>
      <c r="H25" s="47"/>
      <c r="I25" s="47"/>
      <c r="J25" s="47"/>
      <c r="K25" s="47"/>
      <c r="L25" s="47"/>
      <c r="M25" s="47"/>
    </row>
    <row r="26" spans="1:13" ht="14.4" customHeight="1" x14ac:dyDescent="0.3">
      <c r="A26" s="2" t="s">
        <v>13</v>
      </c>
      <c r="B26" s="49">
        <v>0</v>
      </c>
      <c r="C26" s="68" t="s">
        <v>68</v>
      </c>
      <c r="D26" s="68"/>
      <c r="E26" s="68" t="s">
        <v>73</v>
      </c>
      <c r="F26" s="68" t="s">
        <v>71</v>
      </c>
      <c r="G26" s="85"/>
      <c r="H26" s="47"/>
      <c r="I26" s="47"/>
      <c r="J26" s="47"/>
      <c r="K26" s="47"/>
      <c r="L26" s="47"/>
      <c r="M26" s="47"/>
    </row>
    <row r="27" spans="1:13" ht="14.4" customHeight="1" x14ac:dyDescent="0.3">
      <c r="A27" s="2" t="s">
        <v>14</v>
      </c>
      <c r="B27" s="49">
        <v>0</v>
      </c>
      <c r="C27" s="69"/>
      <c r="D27" s="69"/>
      <c r="E27" s="69"/>
      <c r="F27" s="69"/>
      <c r="G27" s="86"/>
      <c r="H27" s="47"/>
      <c r="I27" s="47"/>
      <c r="J27" s="47"/>
      <c r="K27" s="47"/>
      <c r="L27" s="47"/>
      <c r="M27" s="47"/>
    </row>
    <row r="28" spans="1:13" ht="14.4" customHeight="1" x14ac:dyDescent="0.3">
      <c r="A28" s="2" t="s">
        <v>15</v>
      </c>
      <c r="B28" s="49">
        <v>1</v>
      </c>
      <c r="C28" s="83" t="s">
        <v>69</v>
      </c>
      <c r="D28" s="83"/>
      <c r="E28" s="48" t="s">
        <v>74</v>
      </c>
      <c r="F28" s="79" t="s">
        <v>70</v>
      </c>
      <c r="G28" s="80"/>
      <c r="H28" s="47"/>
      <c r="I28" s="47"/>
      <c r="J28" s="47"/>
      <c r="K28" s="47"/>
      <c r="L28" s="47"/>
      <c r="M28" s="47"/>
    </row>
    <row r="29" spans="1:13" x14ac:dyDescent="0.3">
      <c r="A29" s="2" t="s">
        <v>16</v>
      </c>
      <c r="B29" s="49">
        <v>0</v>
      </c>
      <c r="C29" s="83"/>
      <c r="D29" s="83"/>
      <c r="E29" s="48" t="s">
        <v>75</v>
      </c>
      <c r="F29" s="79"/>
      <c r="G29" s="80"/>
      <c r="H29" s="47"/>
      <c r="I29" s="47"/>
      <c r="J29" s="47"/>
      <c r="K29" s="47"/>
      <c r="L29" s="47"/>
      <c r="M29" s="47"/>
    </row>
    <row r="30" spans="1:13" ht="28.8" customHeight="1" x14ac:dyDescent="0.3">
      <c r="A30" s="50" t="s">
        <v>79</v>
      </c>
      <c r="B30" s="49">
        <v>0</v>
      </c>
      <c r="C30" s="83"/>
      <c r="D30" s="83"/>
      <c r="E30" s="93" t="s">
        <v>108</v>
      </c>
      <c r="F30" s="79"/>
      <c r="G30" s="80"/>
      <c r="H30" s="47"/>
      <c r="I30" s="47"/>
      <c r="J30" s="47"/>
      <c r="K30" s="47"/>
      <c r="L30" s="47"/>
      <c r="M30" s="47"/>
    </row>
    <row r="31" spans="1:13" ht="15" thickBot="1" x14ac:dyDescent="0.35">
      <c r="A31" s="50" t="s">
        <v>78</v>
      </c>
      <c r="B31" s="49">
        <v>0</v>
      </c>
      <c r="C31" s="84"/>
      <c r="D31" s="84"/>
      <c r="E31" s="94"/>
      <c r="F31" s="81"/>
      <c r="G31" s="82"/>
      <c r="H31" s="47"/>
      <c r="I31" s="47"/>
      <c r="J31" s="47"/>
      <c r="K31" s="47"/>
      <c r="L31" s="47"/>
      <c r="M31" s="47"/>
    </row>
    <row r="32" spans="1:13" ht="14.4" customHeight="1" x14ac:dyDescent="0.3">
      <c r="A32" s="50" t="s">
        <v>80</v>
      </c>
      <c r="B32" s="49">
        <v>0</v>
      </c>
      <c r="C32" s="89" t="s">
        <v>97</v>
      </c>
      <c r="D32" s="90"/>
      <c r="E32" s="90"/>
      <c r="F32" s="90"/>
      <c r="G32" s="90"/>
      <c r="H32" s="47"/>
      <c r="I32" s="47"/>
      <c r="J32" s="47"/>
      <c r="K32" s="47"/>
      <c r="L32" s="47"/>
      <c r="M32" s="47"/>
    </row>
    <row r="33" spans="1:13" ht="14.4" customHeight="1" x14ac:dyDescent="0.3">
      <c r="A33" s="50" t="s">
        <v>86</v>
      </c>
      <c r="B33" s="49">
        <v>0</v>
      </c>
      <c r="C33" s="91"/>
      <c r="D33" s="92"/>
      <c r="E33" s="92"/>
      <c r="F33" s="92"/>
      <c r="G33" s="92"/>
      <c r="H33" s="47"/>
      <c r="I33" s="47"/>
      <c r="J33" s="47"/>
      <c r="K33" s="47"/>
      <c r="L33" s="47"/>
      <c r="M33" s="47"/>
    </row>
    <row r="34" spans="1:13" ht="14.4" customHeight="1" x14ac:dyDescent="0.3">
      <c r="A34" s="52" t="s">
        <v>88</v>
      </c>
      <c r="B34" s="49">
        <v>0</v>
      </c>
      <c r="C34" s="87" t="s">
        <v>98</v>
      </c>
      <c r="D34" s="88"/>
      <c r="E34" s="88"/>
      <c r="F34" s="88"/>
      <c r="G34" s="88"/>
      <c r="H34" s="47"/>
      <c r="I34" s="47"/>
      <c r="J34" s="47"/>
      <c r="K34" s="47"/>
      <c r="L34" s="47"/>
      <c r="M34" s="47"/>
    </row>
    <row r="35" spans="1:13" ht="14.4" customHeight="1" x14ac:dyDescent="0.3">
      <c r="A35" s="50" t="s">
        <v>87</v>
      </c>
      <c r="B35" s="49">
        <v>0</v>
      </c>
      <c r="C35" s="87"/>
      <c r="D35" s="88"/>
      <c r="E35" s="88"/>
      <c r="F35" s="88"/>
      <c r="G35" s="88"/>
      <c r="H35" s="47"/>
      <c r="I35" s="47"/>
      <c r="J35" s="47"/>
      <c r="K35" s="47"/>
      <c r="L35" s="47"/>
      <c r="M35" s="47"/>
    </row>
    <row r="36" spans="1:13" ht="14.4" customHeight="1" x14ac:dyDescent="0.3">
      <c r="A36" s="50" t="s">
        <v>85</v>
      </c>
      <c r="B36" s="49">
        <v>13000</v>
      </c>
      <c r="C36" s="87"/>
      <c r="D36" s="88"/>
      <c r="E36" s="88"/>
      <c r="F36" s="88"/>
      <c r="G36" s="88"/>
      <c r="H36" s="47"/>
      <c r="I36" s="47"/>
      <c r="J36" s="47"/>
      <c r="K36" s="47"/>
      <c r="L36" s="47"/>
      <c r="M36" s="47"/>
    </row>
    <row r="37" spans="1:13" ht="14.4" customHeight="1" x14ac:dyDescent="0.3">
      <c r="A37" s="2" t="s">
        <v>76</v>
      </c>
      <c r="B37" s="49">
        <v>2000</v>
      </c>
      <c r="C37" s="87"/>
      <c r="D37" s="88"/>
      <c r="E37" s="88"/>
      <c r="F37" s="88"/>
      <c r="G37" s="88"/>
      <c r="H37" s="47"/>
      <c r="I37" s="47"/>
      <c r="J37" s="47"/>
      <c r="K37" s="47"/>
      <c r="L37" s="47"/>
      <c r="M37" s="47"/>
    </row>
    <row r="38" spans="1:13" x14ac:dyDescent="0.3">
      <c r="A38" s="2" t="s">
        <v>77</v>
      </c>
      <c r="B38" s="49">
        <v>1000</v>
      </c>
      <c r="C38" s="47"/>
      <c r="D38" s="47"/>
      <c r="E38" s="47"/>
      <c r="F38" s="51"/>
      <c r="G38" s="47"/>
      <c r="H38" s="47"/>
      <c r="I38" s="47"/>
      <c r="J38" s="47"/>
      <c r="K38" s="47"/>
      <c r="L38" s="47"/>
      <c r="M38" s="47"/>
    </row>
    <row r="39" spans="1:13" x14ac:dyDescent="0.3">
      <c r="A39" s="2" t="s">
        <v>83</v>
      </c>
      <c r="B39" s="9">
        <f>SUM(B23:B38)*0.1</f>
        <v>2200.1</v>
      </c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</row>
    <row r="40" spans="1:13" x14ac:dyDescent="0.3">
      <c r="A40" s="2" t="s">
        <v>82</v>
      </c>
      <c r="B40" s="49">
        <v>4000</v>
      </c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</row>
    <row r="41" spans="1:13" ht="15.6" x14ac:dyDescent="0.3">
      <c r="A41" s="73" t="s">
        <v>24</v>
      </c>
      <c r="B41" s="74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</row>
    <row r="42" spans="1:13" x14ac:dyDescent="0.3">
      <c r="A42" s="35" t="s">
        <v>84</v>
      </c>
      <c r="B42" s="36">
        <v>0</v>
      </c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</row>
    <row r="43" spans="1:13" x14ac:dyDescent="0.3">
      <c r="A43" s="35" t="s">
        <v>90</v>
      </c>
      <c r="B43" s="36">
        <v>0</v>
      </c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</row>
    <row r="44" spans="1:13" x14ac:dyDescent="0.3">
      <c r="A44" s="35" t="s">
        <v>91</v>
      </c>
      <c r="B44" s="36">
        <v>0</v>
      </c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</row>
    <row r="45" spans="1:13" x14ac:dyDescent="0.3">
      <c r="A45" s="35" t="s">
        <v>92</v>
      </c>
      <c r="B45" s="36">
        <v>0</v>
      </c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</row>
    <row r="46" spans="1:13" x14ac:dyDescent="0.3">
      <c r="A46" s="35" t="s">
        <v>93</v>
      </c>
      <c r="B46" s="36">
        <v>0</v>
      </c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</row>
    <row r="47" spans="1:13" x14ac:dyDescent="0.3">
      <c r="A47" s="35" t="s">
        <v>95</v>
      </c>
      <c r="B47" s="36">
        <v>0</v>
      </c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</row>
    <row r="48" spans="1:13" x14ac:dyDescent="0.3">
      <c r="A48" s="35" t="s">
        <v>36</v>
      </c>
      <c r="B48" s="40">
        <v>0</v>
      </c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</row>
    <row r="49" spans="1:13" ht="15.6" x14ac:dyDescent="0.3">
      <c r="A49" s="73" t="s">
        <v>25</v>
      </c>
      <c r="B49" s="74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</row>
    <row r="50" spans="1:13" x14ac:dyDescent="0.3">
      <c r="A50" s="2" t="s">
        <v>17</v>
      </c>
      <c r="B50" s="36">
        <v>1300000</v>
      </c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</row>
    <row r="51" spans="1:13" x14ac:dyDescent="0.3">
      <c r="A51" s="2" t="s">
        <v>18</v>
      </c>
      <c r="B51" s="37">
        <v>48</v>
      </c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</row>
    <row r="52" spans="1:13" x14ac:dyDescent="0.3">
      <c r="A52" s="41" t="s">
        <v>19</v>
      </c>
      <c r="B52" s="42">
        <f>IF(B51&lt;J2,J3,IF(B4="כן",0,J3))</f>
        <v>0</v>
      </c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</row>
    <row r="53" spans="1:13" x14ac:dyDescent="0.3">
      <c r="A53" s="2" t="s">
        <v>20</v>
      </c>
      <c r="B53" s="36">
        <v>8000</v>
      </c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</row>
    <row r="54" spans="1:13" x14ac:dyDescent="0.3">
      <c r="A54" s="2" t="s">
        <v>21</v>
      </c>
      <c r="B54" s="36">
        <v>15000</v>
      </c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</row>
    <row r="55" spans="1:13" ht="15" thickBot="1" x14ac:dyDescent="0.35">
      <c r="A55" s="4" t="s">
        <v>22</v>
      </c>
      <c r="B55" s="43">
        <v>1000</v>
      </c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</row>
    <row r="56" spans="1:13" x14ac:dyDescent="0.3">
      <c r="A56" s="47"/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</row>
    <row r="57" spans="1:13" x14ac:dyDescent="0.3">
      <c r="A57" s="47"/>
      <c r="B57" s="47"/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</row>
    <row r="58" spans="1:13" x14ac:dyDescent="0.3">
      <c r="A58" s="47"/>
      <c r="B58" s="47"/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47"/>
    </row>
  </sheetData>
  <sheetProtection algorithmName="SHA-512" hashValue="KqKSxjyNVSfz4YlWWh23trbEVdbZhBegYAJddbKjfCmnqGQzAP0NQzidaK7MZeukZYaCCV0f18FDMyyKoQ33TQ==" saltValue="qVgHWcr9ODmmDh188X5leg==" spinCount="100000" sheet="1" objects="1" scenarios="1"/>
  <protectedRanges>
    <protectedRange sqref="B23:B38 B40 B42:B48 B50:B51 B53:B55 B2:B5 B7:B8 B11:B12 B14:B20" name="Range1"/>
  </protectedRanges>
  <mergeCells count="25">
    <mergeCell ref="E1:G1"/>
    <mergeCell ref="A9:B10"/>
    <mergeCell ref="A21:B22"/>
    <mergeCell ref="A1:B1"/>
    <mergeCell ref="E16:G16"/>
    <mergeCell ref="A2:A3"/>
    <mergeCell ref="B2:B3"/>
    <mergeCell ref="E26:E27"/>
    <mergeCell ref="I4:L4"/>
    <mergeCell ref="A41:B41"/>
    <mergeCell ref="A49:B49"/>
    <mergeCell ref="F24:G24"/>
    <mergeCell ref="F25:G25"/>
    <mergeCell ref="F28:G31"/>
    <mergeCell ref="C28:D31"/>
    <mergeCell ref="C26:D27"/>
    <mergeCell ref="F26:G27"/>
    <mergeCell ref="C34:G37"/>
    <mergeCell ref="C32:G33"/>
    <mergeCell ref="E30:E31"/>
    <mergeCell ref="I1:L1"/>
    <mergeCell ref="K2:L3"/>
    <mergeCell ref="J7:L7"/>
    <mergeCell ref="J14:L14"/>
    <mergeCell ref="J17:L17"/>
  </mergeCells>
  <dataValidations count="9">
    <dataValidation type="whole" allowBlank="1" showInputMessage="1" showErrorMessage="1" sqref="B2" xr:uid="{6E4286D9-D1BC-494E-BA94-5C08CF6C2698}">
      <formula1>0</formula1>
      <formula2>1000000000</formula2>
    </dataValidation>
    <dataValidation type="whole" allowBlank="1" showInputMessage="1" showErrorMessage="1" sqref="B5" xr:uid="{82099E52-F12F-4700-88F9-3AC545BBE201}">
      <formula1>0</formula1>
      <formula2>B2</formula2>
    </dataValidation>
    <dataValidation type="whole" allowBlank="1" showInputMessage="1" showErrorMessage="1" sqref="B8" xr:uid="{22B677FE-2BAB-4526-A1A8-7AA730B95E22}">
      <formula1>IF(B6&gt;0,1,0)</formula1>
      <formula2>360</formula2>
    </dataValidation>
    <dataValidation type="whole" allowBlank="1" showInputMessage="1" showErrorMessage="1" sqref="B53:B55 B23:B30 B11:B12 B14:B20 B42:B47" xr:uid="{BC0A08F3-4325-4762-A0E8-A85CA8285A55}">
      <formula1>0</formula1>
      <formula2>10000000</formula2>
    </dataValidation>
    <dataValidation type="whole" allowBlank="1" showInputMessage="1" showErrorMessage="1" sqref="B50:B51" xr:uid="{222CA510-9037-49D1-9B94-0B5F35EEE289}">
      <formula1>0</formula1>
      <formula2>100000000</formula2>
    </dataValidation>
    <dataValidation type="decimal" allowBlank="1" showInputMessage="1" showErrorMessage="1" sqref="B7" xr:uid="{7A4F6DCD-A1A9-4953-BD3A-E4B8B68E28AB}">
      <formula1>0</formula1>
      <formula2>20</formula2>
    </dataValidation>
    <dataValidation type="decimal" allowBlank="1" showInputMessage="1" showErrorMessage="1" sqref="B13" xr:uid="{DF9F6DA8-A0F5-4CA8-9A2A-82A81B5C13C8}">
      <formula1>0</formula1>
      <formula2>10000000</formula2>
    </dataValidation>
    <dataValidation type="whole" allowBlank="1" showInputMessage="1" showErrorMessage="1" errorTitle="גובה משכנתא לא תקין" error="גובה המשכנתא וההון העצמי לא יכולים להיות יותר גבוהים ממחיר הדירה" promptTitle="הכנס את גובה המשכנתא הנדרשת" sqref="B6" xr:uid="{9EC4F312-1264-4CCC-AC16-C064900CD19A}">
      <formula1>0</formula1>
      <formula2>B2-B5</formula2>
    </dataValidation>
    <dataValidation type="whole" allowBlank="1" showInputMessage="1" showErrorMessage="1" sqref="B31:B40" xr:uid="{285FB458-3A80-479C-96D5-A722C23B3C35}">
      <formula1>0</formula1>
      <formula2>1000000</formula2>
    </dataValidation>
  </dataValidations>
  <hyperlinks>
    <hyperlink ref="C34:G37" r:id="rId1" display="רוצים לדעת איך ואיפה לקנות דירה להשקעה?  " xr:uid="{B9BD9E96-91E7-4741-A761-F6503B30A772}"/>
  </hyperlinks>
  <pageMargins left="0.7" right="0.7" top="0.75" bottom="0.75" header="0.3" footer="0.3"/>
  <pageSetup orientation="portrait" r:id="rId2"/>
  <drawing r:id="rId3"/>
  <legacyDrawing r:id="rId4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9233897B-B02B-4ED9-80A8-FE1F20C10847}">
          <x14:formula1>
            <xm:f>Sheet2!$A$1:$A$2</xm:f>
          </x14:formula1>
          <xm:sqref>B4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CD1BC-A030-45DF-AB1D-59B8F460EE66}">
  <dimension ref="A1:J361"/>
  <sheetViews>
    <sheetView rightToLeft="1" workbookViewId="0">
      <selection activeCell="H1" sqref="H1"/>
    </sheetView>
  </sheetViews>
  <sheetFormatPr defaultRowHeight="14.4" x14ac:dyDescent="0.3"/>
  <cols>
    <col min="5" max="7" width="10.77734375" bestFit="1" customWidth="1"/>
    <col min="8" max="8" width="12.77734375" bestFit="1" customWidth="1"/>
    <col min="10" max="10" width="12.77734375" bestFit="1" customWidth="1"/>
  </cols>
  <sheetData>
    <row r="1" spans="1:10" x14ac:dyDescent="0.3">
      <c r="A1" t="s">
        <v>37</v>
      </c>
      <c r="D1" t="s">
        <v>61</v>
      </c>
      <c r="E1" t="s">
        <v>62</v>
      </c>
      <c r="F1" t="s">
        <v>63</v>
      </c>
      <c r="G1" t="s">
        <v>64</v>
      </c>
      <c r="H1" t="s">
        <v>65</v>
      </c>
      <c r="I1" t="s">
        <v>66</v>
      </c>
      <c r="J1" t="s">
        <v>26</v>
      </c>
    </row>
    <row r="2" spans="1:10" x14ac:dyDescent="0.3">
      <c r="A2" t="s">
        <v>38</v>
      </c>
      <c r="D2">
        <v>1</v>
      </c>
      <c r="E2" s="6">
        <f>'חישוב דירה invest-il'!B6/'חישוב דירה invest-il'!B8</f>
        <v>2500</v>
      </c>
      <c r="F2" s="6">
        <f>'חישוב דירה invest-il'!B6*'חישוב דירה invest-il'!B7/12</f>
        <v>3625</v>
      </c>
      <c r="G2" s="6">
        <f>F2+E2</f>
        <v>6125</v>
      </c>
      <c r="H2" s="6">
        <f>'חישוב דירה invest-il'!B6-E2</f>
        <v>747500</v>
      </c>
      <c r="I2" s="5">
        <f>'חישוב דירה invest-il'!B7</f>
        <v>5.8000000000000003E-2</v>
      </c>
      <c r="J2" s="6">
        <f>SUM(F2)</f>
        <v>3625</v>
      </c>
    </row>
    <row r="3" spans="1:10" x14ac:dyDescent="0.3">
      <c r="D3">
        <v>2</v>
      </c>
      <c r="E3" s="6">
        <f>E2</f>
        <v>2500</v>
      </c>
      <c r="F3" s="6">
        <f>H2*$I$2/12</f>
        <v>3612.9166666666665</v>
      </c>
      <c r="G3" s="6">
        <f>F3+E3</f>
        <v>6112.9166666666661</v>
      </c>
      <c r="H3" s="6">
        <f>H2-E3</f>
        <v>745000</v>
      </c>
      <c r="J3" s="6">
        <f>SUM($F$2:F3)</f>
        <v>7237.9166666666661</v>
      </c>
    </row>
    <row r="4" spans="1:10" x14ac:dyDescent="0.3">
      <c r="D4">
        <v>3</v>
      </c>
      <c r="E4" s="6">
        <f t="shared" ref="E4:E67" si="0">E3</f>
        <v>2500</v>
      </c>
      <c r="F4" s="6">
        <f t="shared" ref="F4:F67" si="1">H3*$I$2/12</f>
        <v>3600.8333333333335</v>
      </c>
      <c r="G4" s="6">
        <f t="shared" ref="G4:G67" si="2">F4+E4</f>
        <v>6100.8333333333339</v>
      </c>
      <c r="H4" s="6">
        <f t="shared" ref="H4:H67" si="3">H3-E4</f>
        <v>742500</v>
      </c>
      <c r="J4" s="6">
        <f>SUM($F$2:F4)</f>
        <v>10838.75</v>
      </c>
    </row>
    <row r="5" spans="1:10" x14ac:dyDescent="0.3">
      <c r="D5">
        <v>4</v>
      </c>
      <c r="E5" s="6">
        <f t="shared" si="0"/>
        <v>2500</v>
      </c>
      <c r="F5" s="6">
        <f t="shared" si="1"/>
        <v>3588.75</v>
      </c>
      <c r="G5" s="6">
        <f t="shared" si="2"/>
        <v>6088.75</v>
      </c>
      <c r="H5" s="6">
        <f t="shared" si="3"/>
        <v>740000</v>
      </c>
      <c r="J5" s="6">
        <f>SUM($F$2:F5)</f>
        <v>14427.5</v>
      </c>
    </row>
    <row r="6" spans="1:10" x14ac:dyDescent="0.3">
      <c r="D6">
        <v>5</v>
      </c>
      <c r="E6" s="6">
        <f t="shared" si="0"/>
        <v>2500</v>
      </c>
      <c r="F6" s="6">
        <f t="shared" si="1"/>
        <v>3576.6666666666665</v>
      </c>
      <c r="G6" s="6">
        <f t="shared" si="2"/>
        <v>6076.6666666666661</v>
      </c>
      <c r="H6" s="6">
        <f t="shared" si="3"/>
        <v>737500</v>
      </c>
      <c r="J6" s="6">
        <f>SUM($F$2:F6)</f>
        <v>18004.166666666668</v>
      </c>
    </row>
    <row r="7" spans="1:10" x14ac:dyDescent="0.3">
      <c r="D7">
        <v>6</v>
      </c>
      <c r="E7" s="6">
        <f t="shared" si="0"/>
        <v>2500</v>
      </c>
      <c r="F7" s="6">
        <f t="shared" si="1"/>
        <v>3564.5833333333335</v>
      </c>
      <c r="G7" s="6">
        <f t="shared" si="2"/>
        <v>6064.5833333333339</v>
      </c>
      <c r="H7" s="6">
        <f t="shared" si="3"/>
        <v>735000</v>
      </c>
      <c r="J7" s="6">
        <f>SUM($F$2:F7)</f>
        <v>21568.75</v>
      </c>
    </row>
    <row r="8" spans="1:10" x14ac:dyDescent="0.3">
      <c r="D8">
        <v>7</v>
      </c>
      <c r="E8" s="6">
        <f t="shared" si="0"/>
        <v>2500</v>
      </c>
      <c r="F8" s="6">
        <f t="shared" si="1"/>
        <v>3552.5</v>
      </c>
      <c r="G8" s="6">
        <f t="shared" si="2"/>
        <v>6052.5</v>
      </c>
      <c r="H8" s="6">
        <f t="shared" si="3"/>
        <v>732500</v>
      </c>
      <c r="J8" s="6">
        <f>SUM($F$2:F8)</f>
        <v>25121.25</v>
      </c>
    </row>
    <row r="9" spans="1:10" x14ac:dyDescent="0.3">
      <c r="D9">
        <v>8</v>
      </c>
      <c r="E9" s="6">
        <f t="shared" si="0"/>
        <v>2500</v>
      </c>
      <c r="F9" s="6">
        <f t="shared" si="1"/>
        <v>3540.4166666666665</v>
      </c>
      <c r="G9" s="6">
        <f t="shared" si="2"/>
        <v>6040.4166666666661</v>
      </c>
      <c r="H9" s="6">
        <f t="shared" si="3"/>
        <v>730000</v>
      </c>
      <c r="J9" s="6">
        <f>SUM($F$2:F9)</f>
        <v>28661.666666666668</v>
      </c>
    </row>
    <row r="10" spans="1:10" x14ac:dyDescent="0.3">
      <c r="D10">
        <v>9</v>
      </c>
      <c r="E10" s="6">
        <f t="shared" si="0"/>
        <v>2500</v>
      </c>
      <c r="F10" s="6">
        <f t="shared" si="1"/>
        <v>3528.3333333333335</v>
      </c>
      <c r="G10" s="6">
        <f t="shared" si="2"/>
        <v>6028.3333333333339</v>
      </c>
      <c r="H10" s="6">
        <f t="shared" si="3"/>
        <v>727500</v>
      </c>
      <c r="J10" s="6">
        <f>SUM($F$2:F10)</f>
        <v>32190</v>
      </c>
    </row>
    <row r="11" spans="1:10" x14ac:dyDescent="0.3">
      <c r="D11">
        <v>10</v>
      </c>
      <c r="E11" s="6">
        <f t="shared" si="0"/>
        <v>2500</v>
      </c>
      <c r="F11" s="6">
        <f t="shared" si="1"/>
        <v>3516.25</v>
      </c>
      <c r="G11" s="6">
        <f t="shared" si="2"/>
        <v>6016.25</v>
      </c>
      <c r="H11" s="6">
        <f t="shared" si="3"/>
        <v>725000</v>
      </c>
      <c r="J11" s="6">
        <f>SUM($F$2:F11)</f>
        <v>35706.25</v>
      </c>
    </row>
    <row r="12" spans="1:10" x14ac:dyDescent="0.3">
      <c r="D12">
        <v>11</v>
      </c>
      <c r="E12" s="6">
        <f t="shared" si="0"/>
        <v>2500</v>
      </c>
      <c r="F12" s="6">
        <f t="shared" si="1"/>
        <v>3504.1666666666665</v>
      </c>
      <c r="G12" s="6">
        <f t="shared" si="2"/>
        <v>6004.1666666666661</v>
      </c>
      <c r="H12" s="6">
        <f t="shared" si="3"/>
        <v>722500</v>
      </c>
      <c r="J12" s="6">
        <f>SUM($F$2:F12)</f>
        <v>39210.416666666664</v>
      </c>
    </row>
    <row r="13" spans="1:10" x14ac:dyDescent="0.3">
      <c r="D13">
        <v>12</v>
      </c>
      <c r="E13" s="6">
        <f t="shared" si="0"/>
        <v>2500</v>
      </c>
      <c r="F13" s="6">
        <f t="shared" si="1"/>
        <v>3492.0833333333335</v>
      </c>
      <c r="G13" s="6">
        <f t="shared" si="2"/>
        <v>5992.0833333333339</v>
      </c>
      <c r="H13" s="6">
        <f t="shared" si="3"/>
        <v>720000</v>
      </c>
      <c r="J13" s="6">
        <f>SUM($F$2:F13)</f>
        <v>42702.5</v>
      </c>
    </row>
    <row r="14" spans="1:10" x14ac:dyDescent="0.3">
      <c r="D14">
        <v>13</v>
      </c>
      <c r="E14" s="6">
        <f t="shared" si="0"/>
        <v>2500</v>
      </c>
      <c r="F14" s="6">
        <f t="shared" si="1"/>
        <v>3480</v>
      </c>
      <c r="G14" s="6">
        <f t="shared" si="2"/>
        <v>5980</v>
      </c>
      <c r="H14" s="6">
        <f t="shared" si="3"/>
        <v>717500</v>
      </c>
      <c r="J14" s="6">
        <f>SUM($F$2:F14)</f>
        <v>46182.5</v>
      </c>
    </row>
    <row r="15" spans="1:10" x14ac:dyDescent="0.3">
      <c r="D15">
        <v>14</v>
      </c>
      <c r="E15" s="6">
        <f t="shared" si="0"/>
        <v>2500</v>
      </c>
      <c r="F15" s="6">
        <f t="shared" si="1"/>
        <v>3467.9166666666665</v>
      </c>
      <c r="G15" s="6">
        <f t="shared" si="2"/>
        <v>5967.9166666666661</v>
      </c>
      <c r="H15" s="6">
        <f t="shared" si="3"/>
        <v>715000</v>
      </c>
      <c r="J15" s="6">
        <f>SUM($F$2:F15)</f>
        <v>49650.416666666664</v>
      </c>
    </row>
    <row r="16" spans="1:10" x14ac:dyDescent="0.3">
      <c r="D16">
        <v>15</v>
      </c>
      <c r="E16" s="6">
        <f t="shared" si="0"/>
        <v>2500</v>
      </c>
      <c r="F16" s="6">
        <f t="shared" si="1"/>
        <v>3455.8333333333335</v>
      </c>
      <c r="G16" s="6">
        <f t="shared" si="2"/>
        <v>5955.8333333333339</v>
      </c>
      <c r="H16" s="6">
        <f t="shared" si="3"/>
        <v>712500</v>
      </c>
      <c r="J16" s="6">
        <f>SUM($F$2:F16)</f>
        <v>53106.25</v>
      </c>
    </row>
    <row r="17" spans="4:10" x14ac:dyDescent="0.3">
      <c r="D17">
        <v>16</v>
      </c>
      <c r="E17" s="6">
        <f t="shared" si="0"/>
        <v>2500</v>
      </c>
      <c r="F17" s="6">
        <f t="shared" si="1"/>
        <v>3443.75</v>
      </c>
      <c r="G17" s="6">
        <f t="shared" si="2"/>
        <v>5943.75</v>
      </c>
      <c r="H17" s="6">
        <f t="shared" si="3"/>
        <v>710000</v>
      </c>
      <c r="J17" s="6">
        <f>SUM($F$2:F17)</f>
        <v>56550</v>
      </c>
    </row>
    <row r="18" spans="4:10" x14ac:dyDescent="0.3">
      <c r="D18">
        <v>17</v>
      </c>
      <c r="E18" s="6">
        <f t="shared" si="0"/>
        <v>2500</v>
      </c>
      <c r="F18" s="6">
        <f t="shared" si="1"/>
        <v>3431.6666666666665</v>
      </c>
      <c r="G18" s="6">
        <f t="shared" si="2"/>
        <v>5931.6666666666661</v>
      </c>
      <c r="H18" s="6">
        <f t="shared" si="3"/>
        <v>707500</v>
      </c>
      <c r="J18" s="6">
        <f>SUM($F$2:F18)</f>
        <v>59981.666666666664</v>
      </c>
    </row>
    <row r="19" spans="4:10" x14ac:dyDescent="0.3">
      <c r="D19">
        <v>18</v>
      </c>
      <c r="E19" s="6">
        <f t="shared" si="0"/>
        <v>2500</v>
      </c>
      <c r="F19" s="6">
        <f t="shared" si="1"/>
        <v>3419.5833333333335</v>
      </c>
      <c r="G19" s="6">
        <f t="shared" si="2"/>
        <v>5919.5833333333339</v>
      </c>
      <c r="H19" s="6">
        <f t="shared" si="3"/>
        <v>705000</v>
      </c>
      <c r="J19" s="6">
        <f>SUM($F$2:F19)</f>
        <v>63401.25</v>
      </c>
    </row>
    <row r="20" spans="4:10" x14ac:dyDescent="0.3">
      <c r="D20">
        <v>19</v>
      </c>
      <c r="E20" s="6">
        <f t="shared" si="0"/>
        <v>2500</v>
      </c>
      <c r="F20" s="6">
        <f t="shared" si="1"/>
        <v>3407.5</v>
      </c>
      <c r="G20" s="6">
        <f t="shared" si="2"/>
        <v>5907.5</v>
      </c>
      <c r="H20" s="6">
        <f t="shared" si="3"/>
        <v>702500</v>
      </c>
      <c r="J20" s="6">
        <f>SUM($F$2:F20)</f>
        <v>66808.75</v>
      </c>
    </row>
    <row r="21" spans="4:10" x14ac:dyDescent="0.3">
      <c r="D21">
        <v>20</v>
      </c>
      <c r="E21" s="6">
        <f t="shared" si="0"/>
        <v>2500</v>
      </c>
      <c r="F21" s="6">
        <f t="shared" si="1"/>
        <v>3395.4166666666665</v>
      </c>
      <c r="G21" s="6">
        <f t="shared" si="2"/>
        <v>5895.4166666666661</v>
      </c>
      <c r="H21" s="6">
        <f t="shared" si="3"/>
        <v>700000</v>
      </c>
      <c r="J21" s="6">
        <f>SUM($F$2:F21)</f>
        <v>70204.166666666672</v>
      </c>
    </row>
    <row r="22" spans="4:10" x14ac:dyDescent="0.3">
      <c r="D22">
        <v>21</v>
      </c>
      <c r="E22" s="6">
        <f t="shared" si="0"/>
        <v>2500</v>
      </c>
      <c r="F22" s="6">
        <f t="shared" si="1"/>
        <v>3383.3333333333335</v>
      </c>
      <c r="G22" s="6">
        <f t="shared" si="2"/>
        <v>5883.3333333333339</v>
      </c>
      <c r="H22" s="6">
        <f t="shared" si="3"/>
        <v>697500</v>
      </c>
      <c r="J22" s="6">
        <f>SUM($F$2:F22)</f>
        <v>73587.5</v>
      </c>
    </row>
    <row r="23" spans="4:10" x14ac:dyDescent="0.3">
      <c r="D23">
        <v>22</v>
      </c>
      <c r="E23" s="6">
        <f t="shared" si="0"/>
        <v>2500</v>
      </c>
      <c r="F23" s="6">
        <f t="shared" si="1"/>
        <v>3371.25</v>
      </c>
      <c r="G23" s="6">
        <f t="shared" si="2"/>
        <v>5871.25</v>
      </c>
      <c r="H23" s="6">
        <f t="shared" si="3"/>
        <v>695000</v>
      </c>
      <c r="J23" s="6">
        <f>SUM($F$2:F23)</f>
        <v>76958.75</v>
      </c>
    </row>
    <row r="24" spans="4:10" x14ac:dyDescent="0.3">
      <c r="D24">
        <v>23</v>
      </c>
      <c r="E24" s="6">
        <f t="shared" si="0"/>
        <v>2500</v>
      </c>
      <c r="F24" s="6">
        <f t="shared" si="1"/>
        <v>3359.1666666666665</v>
      </c>
      <c r="G24" s="6">
        <f t="shared" si="2"/>
        <v>5859.1666666666661</v>
      </c>
      <c r="H24" s="6">
        <f t="shared" si="3"/>
        <v>692500</v>
      </c>
      <c r="J24" s="6">
        <f>SUM($F$2:F24)</f>
        <v>80317.916666666672</v>
      </c>
    </row>
    <row r="25" spans="4:10" x14ac:dyDescent="0.3">
      <c r="D25">
        <v>24</v>
      </c>
      <c r="E25" s="6">
        <f t="shared" si="0"/>
        <v>2500</v>
      </c>
      <c r="F25" s="6">
        <f t="shared" si="1"/>
        <v>3347.0833333333335</v>
      </c>
      <c r="G25" s="6">
        <f t="shared" si="2"/>
        <v>5847.0833333333339</v>
      </c>
      <c r="H25" s="6">
        <f t="shared" si="3"/>
        <v>690000</v>
      </c>
      <c r="J25" s="6">
        <f>SUM($F$2:F25)</f>
        <v>83665</v>
      </c>
    </row>
    <row r="26" spans="4:10" x14ac:dyDescent="0.3">
      <c r="D26">
        <v>25</v>
      </c>
      <c r="E26" s="6">
        <f t="shared" si="0"/>
        <v>2500</v>
      </c>
      <c r="F26" s="6">
        <f t="shared" si="1"/>
        <v>3335</v>
      </c>
      <c r="G26" s="6">
        <f t="shared" si="2"/>
        <v>5835</v>
      </c>
      <c r="H26" s="6">
        <f t="shared" si="3"/>
        <v>687500</v>
      </c>
      <c r="J26" s="6">
        <f>SUM($F$2:F26)</f>
        <v>87000</v>
      </c>
    </row>
    <row r="27" spans="4:10" x14ac:dyDescent="0.3">
      <c r="D27">
        <v>26</v>
      </c>
      <c r="E27" s="6">
        <f t="shared" si="0"/>
        <v>2500</v>
      </c>
      <c r="F27" s="6">
        <f t="shared" si="1"/>
        <v>3322.9166666666665</v>
      </c>
      <c r="G27" s="6">
        <f t="shared" si="2"/>
        <v>5822.9166666666661</v>
      </c>
      <c r="H27" s="6">
        <f t="shared" si="3"/>
        <v>685000</v>
      </c>
      <c r="J27" s="6">
        <f>SUM($F$2:F27)</f>
        <v>90322.916666666672</v>
      </c>
    </row>
    <row r="28" spans="4:10" x14ac:dyDescent="0.3">
      <c r="D28">
        <v>27</v>
      </c>
      <c r="E28" s="6">
        <f t="shared" si="0"/>
        <v>2500</v>
      </c>
      <c r="F28" s="6">
        <f t="shared" si="1"/>
        <v>3310.8333333333335</v>
      </c>
      <c r="G28" s="6">
        <f t="shared" si="2"/>
        <v>5810.8333333333339</v>
      </c>
      <c r="H28" s="6">
        <f t="shared" si="3"/>
        <v>682500</v>
      </c>
      <c r="J28" s="6">
        <f>SUM($F$2:F28)</f>
        <v>93633.75</v>
      </c>
    </row>
    <row r="29" spans="4:10" x14ac:dyDescent="0.3">
      <c r="D29">
        <v>28</v>
      </c>
      <c r="E29" s="6">
        <f t="shared" si="0"/>
        <v>2500</v>
      </c>
      <c r="F29" s="6">
        <f t="shared" si="1"/>
        <v>3298.75</v>
      </c>
      <c r="G29" s="6">
        <f t="shared" si="2"/>
        <v>5798.75</v>
      </c>
      <c r="H29" s="6">
        <f t="shared" si="3"/>
        <v>680000</v>
      </c>
      <c r="J29" s="6">
        <f>SUM($F$2:F29)</f>
        <v>96932.5</v>
      </c>
    </row>
    <row r="30" spans="4:10" x14ac:dyDescent="0.3">
      <c r="D30">
        <v>29</v>
      </c>
      <c r="E30" s="6">
        <f t="shared" si="0"/>
        <v>2500</v>
      </c>
      <c r="F30" s="6">
        <f t="shared" si="1"/>
        <v>3286.6666666666665</v>
      </c>
      <c r="G30" s="6">
        <f t="shared" si="2"/>
        <v>5786.6666666666661</v>
      </c>
      <c r="H30" s="6">
        <f t="shared" si="3"/>
        <v>677500</v>
      </c>
      <c r="J30" s="6">
        <f>SUM($F$2:F30)</f>
        <v>100219.16666666667</v>
      </c>
    </row>
    <row r="31" spans="4:10" x14ac:dyDescent="0.3">
      <c r="D31">
        <v>30</v>
      </c>
      <c r="E31" s="6">
        <f t="shared" si="0"/>
        <v>2500</v>
      </c>
      <c r="F31" s="6">
        <f t="shared" si="1"/>
        <v>3274.5833333333335</v>
      </c>
      <c r="G31" s="6">
        <f t="shared" si="2"/>
        <v>5774.5833333333339</v>
      </c>
      <c r="H31" s="6">
        <f t="shared" si="3"/>
        <v>675000</v>
      </c>
      <c r="J31" s="6">
        <f>SUM($F$2:F31)</f>
        <v>103493.75</v>
      </c>
    </row>
    <row r="32" spans="4:10" x14ac:dyDescent="0.3">
      <c r="D32">
        <v>31</v>
      </c>
      <c r="E32" s="6">
        <f t="shared" si="0"/>
        <v>2500</v>
      </c>
      <c r="F32" s="6">
        <f t="shared" si="1"/>
        <v>3262.5</v>
      </c>
      <c r="G32" s="6">
        <f t="shared" si="2"/>
        <v>5762.5</v>
      </c>
      <c r="H32" s="6">
        <f t="shared" si="3"/>
        <v>672500</v>
      </c>
      <c r="J32" s="6">
        <f>SUM($F$2:F32)</f>
        <v>106756.25</v>
      </c>
    </row>
    <row r="33" spans="4:10" x14ac:dyDescent="0.3">
      <c r="D33">
        <v>32</v>
      </c>
      <c r="E33" s="6">
        <f t="shared" si="0"/>
        <v>2500</v>
      </c>
      <c r="F33" s="6">
        <f t="shared" si="1"/>
        <v>3250.4166666666665</v>
      </c>
      <c r="G33" s="6">
        <f t="shared" si="2"/>
        <v>5750.4166666666661</v>
      </c>
      <c r="H33" s="6">
        <f t="shared" si="3"/>
        <v>670000</v>
      </c>
      <c r="J33" s="6">
        <f>SUM($F$2:F33)</f>
        <v>110006.66666666667</v>
      </c>
    </row>
    <row r="34" spans="4:10" x14ac:dyDescent="0.3">
      <c r="D34">
        <v>33</v>
      </c>
      <c r="E34" s="6">
        <f t="shared" si="0"/>
        <v>2500</v>
      </c>
      <c r="F34" s="6">
        <f t="shared" si="1"/>
        <v>3238.3333333333335</v>
      </c>
      <c r="G34" s="6">
        <f t="shared" si="2"/>
        <v>5738.3333333333339</v>
      </c>
      <c r="H34" s="6">
        <f t="shared" si="3"/>
        <v>667500</v>
      </c>
      <c r="J34" s="6">
        <f>SUM($F$2:F34)</f>
        <v>113245</v>
      </c>
    </row>
    <row r="35" spans="4:10" x14ac:dyDescent="0.3">
      <c r="D35">
        <v>34</v>
      </c>
      <c r="E35" s="6">
        <f t="shared" si="0"/>
        <v>2500</v>
      </c>
      <c r="F35" s="6">
        <f t="shared" si="1"/>
        <v>3226.25</v>
      </c>
      <c r="G35" s="6">
        <f t="shared" si="2"/>
        <v>5726.25</v>
      </c>
      <c r="H35" s="6">
        <f t="shared" si="3"/>
        <v>665000</v>
      </c>
      <c r="J35" s="6">
        <f>SUM($F$2:F35)</f>
        <v>116471.25</v>
      </c>
    </row>
    <row r="36" spans="4:10" x14ac:dyDescent="0.3">
      <c r="D36">
        <v>35</v>
      </c>
      <c r="E36" s="6">
        <f t="shared" si="0"/>
        <v>2500</v>
      </c>
      <c r="F36" s="6">
        <f t="shared" si="1"/>
        <v>3214.1666666666665</v>
      </c>
      <c r="G36" s="6">
        <f t="shared" si="2"/>
        <v>5714.1666666666661</v>
      </c>
      <c r="H36" s="6">
        <f t="shared" si="3"/>
        <v>662500</v>
      </c>
      <c r="J36" s="6">
        <f>SUM($F$2:F36)</f>
        <v>119685.41666666667</v>
      </c>
    </row>
    <row r="37" spans="4:10" x14ac:dyDescent="0.3">
      <c r="D37">
        <v>36</v>
      </c>
      <c r="E37" s="6">
        <f t="shared" si="0"/>
        <v>2500</v>
      </c>
      <c r="F37" s="6">
        <f t="shared" si="1"/>
        <v>3202.0833333333335</v>
      </c>
      <c r="G37" s="6">
        <f t="shared" si="2"/>
        <v>5702.0833333333339</v>
      </c>
      <c r="H37" s="6">
        <f t="shared" si="3"/>
        <v>660000</v>
      </c>
      <c r="J37" s="6">
        <f>SUM($F$2:F37)</f>
        <v>122887.5</v>
      </c>
    </row>
    <row r="38" spans="4:10" x14ac:dyDescent="0.3">
      <c r="D38">
        <v>37</v>
      </c>
      <c r="E38" s="6">
        <f t="shared" si="0"/>
        <v>2500</v>
      </c>
      <c r="F38" s="6">
        <f t="shared" si="1"/>
        <v>3190</v>
      </c>
      <c r="G38" s="6">
        <f t="shared" si="2"/>
        <v>5690</v>
      </c>
      <c r="H38" s="6">
        <f t="shared" si="3"/>
        <v>657500</v>
      </c>
      <c r="J38" s="6">
        <f>SUM($F$2:F38)</f>
        <v>126077.5</v>
      </c>
    </row>
    <row r="39" spans="4:10" x14ac:dyDescent="0.3">
      <c r="D39">
        <v>38</v>
      </c>
      <c r="E39" s="6">
        <f t="shared" si="0"/>
        <v>2500</v>
      </c>
      <c r="F39" s="6">
        <f t="shared" si="1"/>
        <v>3177.9166666666665</v>
      </c>
      <c r="G39" s="6">
        <f t="shared" si="2"/>
        <v>5677.9166666666661</v>
      </c>
      <c r="H39" s="6">
        <f t="shared" si="3"/>
        <v>655000</v>
      </c>
      <c r="J39" s="6">
        <f>SUM($F$2:F39)</f>
        <v>129255.41666666667</v>
      </c>
    </row>
    <row r="40" spans="4:10" x14ac:dyDescent="0.3">
      <c r="D40">
        <v>39</v>
      </c>
      <c r="E40" s="6">
        <f t="shared" si="0"/>
        <v>2500</v>
      </c>
      <c r="F40" s="6">
        <f t="shared" si="1"/>
        <v>3165.8333333333335</v>
      </c>
      <c r="G40" s="6">
        <f t="shared" si="2"/>
        <v>5665.8333333333339</v>
      </c>
      <c r="H40" s="6">
        <f t="shared" si="3"/>
        <v>652500</v>
      </c>
      <c r="J40" s="6">
        <f>SUM($F$2:F40)</f>
        <v>132421.25</v>
      </c>
    </row>
    <row r="41" spans="4:10" x14ac:dyDescent="0.3">
      <c r="D41">
        <v>40</v>
      </c>
      <c r="E41" s="6">
        <f t="shared" si="0"/>
        <v>2500</v>
      </c>
      <c r="F41" s="6">
        <f t="shared" si="1"/>
        <v>3153.75</v>
      </c>
      <c r="G41" s="6">
        <f t="shared" si="2"/>
        <v>5653.75</v>
      </c>
      <c r="H41" s="6">
        <f t="shared" si="3"/>
        <v>650000</v>
      </c>
      <c r="J41" s="6">
        <f>SUM($F$2:F41)</f>
        <v>135575</v>
      </c>
    </row>
    <row r="42" spans="4:10" x14ac:dyDescent="0.3">
      <c r="D42">
        <v>41</v>
      </c>
      <c r="E42" s="6">
        <f t="shared" si="0"/>
        <v>2500</v>
      </c>
      <c r="F42" s="6">
        <f t="shared" si="1"/>
        <v>3141.6666666666665</v>
      </c>
      <c r="G42" s="6">
        <f t="shared" si="2"/>
        <v>5641.6666666666661</v>
      </c>
      <c r="H42" s="6">
        <f t="shared" si="3"/>
        <v>647500</v>
      </c>
      <c r="J42" s="6">
        <f>SUM($F$2:F42)</f>
        <v>138716.66666666666</v>
      </c>
    </row>
    <row r="43" spans="4:10" x14ac:dyDescent="0.3">
      <c r="D43">
        <v>42</v>
      </c>
      <c r="E43" s="6">
        <f t="shared" si="0"/>
        <v>2500</v>
      </c>
      <c r="F43" s="6">
        <f t="shared" si="1"/>
        <v>3129.5833333333335</v>
      </c>
      <c r="G43" s="6">
        <f t="shared" si="2"/>
        <v>5629.5833333333339</v>
      </c>
      <c r="H43" s="6">
        <f t="shared" si="3"/>
        <v>645000</v>
      </c>
      <c r="J43" s="6">
        <f>SUM($F$2:F43)</f>
        <v>141846.25</v>
      </c>
    </row>
    <row r="44" spans="4:10" x14ac:dyDescent="0.3">
      <c r="D44">
        <v>43</v>
      </c>
      <c r="E44" s="6">
        <f t="shared" si="0"/>
        <v>2500</v>
      </c>
      <c r="F44" s="6">
        <f t="shared" si="1"/>
        <v>3117.5</v>
      </c>
      <c r="G44" s="6">
        <f t="shared" si="2"/>
        <v>5617.5</v>
      </c>
      <c r="H44" s="6">
        <f t="shared" si="3"/>
        <v>642500</v>
      </c>
      <c r="J44" s="6">
        <f>SUM($F$2:F44)</f>
        <v>144963.75</v>
      </c>
    </row>
    <row r="45" spans="4:10" x14ac:dyDescent="0.3">
      <c r="D45">
        <v>44</v>
      </c>
      <c r="E45" s="6">
        <f t="shared" si="0"/>
        <v>2500</v>
      </c>
      <c r="F45" s="6">
        <f t="shared" si="1"/>
        <v>3105.4166666666665</v>
      </c>
      <c r="G45" s="6">
        <f t="shared" si="2"/>
        <v>5605.4166666666661</v>
      </c>
      <c r="H45" s="6">
        <f t="shared" si="3"/>
        <v>640000</v>
      </c>
      <c r="J45" s="6">
        <f>SUM($F$2:F45)</f>
        <v>148069.16666666666</v>
      </c>
    </row>
    <row r="46" spans="4:10" x14ac:dyDescent="0.3">
      <c r="D46">
        <v>45</v>
      </c>
      <c r="E46" s="6">
        <f t="shared" si="0"/>
        <v>2500</v>
      </c>
      <c r="F46" s="6">
        <f t="shared" si="1"/>
        <v>3093.3333333333335</v>
      </c>
      <c r="G46" s="6">
        <f t="shared" si="2"/>
        <v>5593.3333333333339</v>
      </c>
      <c r="H46" s="6">
        <f t="shared" si="3"/>
        <v>637500</v>
      </c>
      <c r="J46" s="6">
        <f>SUM($F$2:F46)</f>
        <v>151162.5</v>
      </c>
    </row>
    <row r="47" spans="4:10" x14ac:dyDescent="0.3">
      <c r="D47">
        <v>46</v>
      </c>
      <c r="E47" s="6">
        <f t="shared" si="0"/>
        <v>2500</v>
      </c>
      <c r="F47" s="6">
        <f t="shared" si="1"/>
        <v>3081.25</v>
      </c>
      <c r="G47" s="6">
        <f t="shared" si="2"/>
        <v>5581.25</v>
      </c>
      <c r="H47" s="6">
        <f t="shared" si="3"/>
        <v>635000</v>
      </c>
      <c r="J47" s="6">
        <f>SUM($F$2:F47)</f>
        <v>154243.75</v>
      </c>
    </row>
    <row r="48" spans="4:10" x14ac:dyDescent="0.3">
      <c r="D48">
        <v>47</v>
      </c>
      <c r="E48" s="6">
        <f t="shared" si="0"/>
        <v>2500</v>
      </c>
      <c r="F48" s="6">
        <f t="shared" si="1"/>
        <v>3069.1666666666665</v>
      </c>
      <c r="G48" s="6">
        <f t="shared" si="2"/>
        <v>5569.1666666666661</v>
      </c>
      <c r="H48" s="6">
        <f t="shared" si="3"/>
        <v>632500</v>
      </c>
      <c r="J48" s="6">
        <f>SUM($F$2:F48)</f>
        <v>157312.91666666666</v>
      </c>
    </row>
    <row r="49" spans="4:10" x14ac:dyDescent="0.3">
      <c r="D49">
        <v>48</v>
      </c>
      <c r="E49" s="6">
        <f t="shared" si="0"/>
        <v>2500</v>
      </c>
      <c r="F49" s="6">
        <f t="shared" si="1"/>
        <v>3057.0833333333335</v>
      </c>
      <c r="G49" s="6">
        <f t="shared" si="2"/>
        <v>5557.0833333333339</v>
      </c>
      <c r="H49" s="6">
        <f t="shared" si="3"/>
        <v>630000</v>
      </c>
      <c r="J49" s="6">
        <f>SUM($F$2:F49)</f>
        <v>160370</v>
      </c>
    </row>
    <row r="50" spans="4:10" x14ac:dyDescent="0.3">
      <c r="D50">
        <v>49</v>
      </c>
      <c r="E50" s="6">
        <f t="shared" si="0"/>
        <v>2500</v>
      </c>
      <c r="F50" s="6">
        <f t="shared" si="1"/>
        <v>3045</v>
      </c>
      <c r="G50" s="6">
        <f t="shared" si="2"/>
        <v>5545</v>
      </c>
      <c r="H50" s="6">
        <f t="shared" si="3"/>
        <v>627500</v>
      </c>
      <c r="J50" s="6">
        <f>SUM($F$2:F50)</f>
        <v>163415</v>
      </c>
    </row>
    <row r="51" spans="4:10" x14ac:dyDescent="0.3">
      <c r="D51">
        <v>50</v>
      </c>
      <c r="E51" s="6">
        <f t="shared" si="0"/>
        <v>2500</v>
      </c>
      <c r="F51" s="6">
        <f t="shared" si="1"/>
        <v>3032.9166666666665</v>
      </c>
      <c r="G51" s="6">
        <f t="shared" si="2"/>
        <v>5532.9166666666661</v>
      </c>
      <c r="H51" s="6">
        <f t="shared" si="3"/>
        <v>625000</v>
      </c>
      <c r="J51" s="6">
        <f>SUM($F$2:F51)</f>
        <v>166447.91666666666</v>
      </c>
    </row>
    <row r="52" spans="4:10" x14ac:dyDescent="0.3">
      <c r="D52">
        <v>51</v>
      </c>
      <c r="E52" s="6">
        <f t="shared" si="0"/>
        <v>2500</v>
      </c>
      <c r="F52" s="6">
        <f t="shared" si="1"/>
        <v>3020.8333333333335</v>
      </c>
      <c r="G52" s="6">
        <f t="shared" si="2"/>
        <v>5520.8333333333339</v>
      </c>
      <c r="H52" s="6">
        <f t="shared" si="3"/>
        <v>622500</v>
      </c>
      <c r="J52" s="6">
        <f>SUM($F$2:F52)</f>
        <v>169468.75</v>
      </c>
    </row>
    <row r="53" spans="4:10" x14ac:dyDescent="0.3">
      <c r="D53">
        <v>52</v>
      </c>
      <c r="E53" s="6">
        <f t="shared" si="0"/>
        <v>2500</v>
      </c>
      <c r="F53" s="6">
        <f t="shared" si="1"/>
        <v>3008.75</v>
      </c>
      <c r="G53" s="6">
        <f t="shared" si="2"/>
        <v>5508.75</v>
      </c>
      <c r="H53" s="6">
        <f t="shared" si="3"/>
        <v>620000</v>
      </c>
      <c r="J53" s="6">
        <f>SUM($F$2:F53)</f>
        <v>172477.5</v>
      </c>
    </row>
    <row r="54" spans="4:10" x14ac:dyDescent="0.3">
      <c r="D54">
        <v>53</v>
      </c>
      <c r="E54" s="6">
        <f t="shared" si="0"/>
        <v>2500</v>
      </c>
      <c r="F54" s="6">
        <f t="shared" si="1"/>
        <v>2996.6666666666665</v>
      </c>
      <c r="G54" s="6">
        <f t="shared" si="2"/>
        <v>5496.6666666666661</v>
      </c>
      <c r="H54" s="6">
        <f t="shared" si="3"/>
        <v>617500</v>
      </c>
      <c r="J54" s="6">
        <f>SUM($F$2:F54)</f>
        <v>175474.16666666666</v>
      </c>
    </row>
    <row r="55" spans="4:10" x14ac:dyDescent="0.3">
      <c r="D55">
        <v>54</v>
      </c>
      <c r="E55" s="6">
        <f t="shared" si="0"/>
        <v>2500</v>
      </c>
      <c r="F55" s="6">
        <f t="shared" si="1"/>
        <v>2984.5833333333335</v>
      </c>
      <c r="G55" s="6">
        <f t="shared" si="2"/>
        <v>5484.5833333333339</v>
      </c>
      <c r="H55" s="6">
        <f t="shared" si="3"/>
        <v>615000</v>
      </c>
      <c r="J55" s="6">
        <f>SUM($F$2:F55)</f>
        <v>178458.75</v>
      </c>
    </row>
    <row r="56" spans="4:10" x14ac:dyDescent="0.3">
      <c r="D56">
        <v>55</v>
      </c>
      <c r="E56" s="6">
        <f t="shared" si="0"/>
        <v>2500</v>
      </c>
      <c r="F56" s="6">
        <f t="shared" si="1"/>
        <v>2972.5</v>
      </c>
      <c r="G56" s="6">
        <f t="shared" si="2"/>
        <v>5472.5</v>
      </c>
      <c r="H56" s="6">
        <f t="shared" si="3"/>
        <v>612500</v>
      </c>
      <c r="J56" s="6">
        <f>SUM($F$2:F56)</f>
        <v>181431.25</v>
      </c>
    </row>
    <row r="57" spans="4:10" x14ac:dyDescent="0.3">
      <c r="D57">
        <v>56</v>
      </c>
      <c r="E57" s="6">
        <f t="shared" si="0"/>
        <v>2500</v>
      </c>
      <c r="F57" s="6">
        <f t="shared" si="1"/>
        <v>2960.4166666666665</v>
      </c>
      <c r="G57" s="6">
        <f t="shared" si="2"/>
        <v>5460.4166666666661</v>
      </c>
      <c r="H57" s="6">
        <f t="shared" si="3"/>
        <v>610000</v>
      </c>
      <c r="J57" s="6">
        <f>SUM($F$2:F57)</f>
        <v>184391.66666666666</v>
      </c>
    </row>
    <row r="58" spans="4:10" x14ac:dyDescent="0.3">
      <c r="D58">
        <v>57</v>
      </c>
      <c r="E58" s="6">
        <f t="shared" si="0"/>
        <v>2500</v>
      </c>
      <c r="F58" s="6">
        <f t="shared" si="1"/>
        <v>2948.3333333333335</v>
      </c>
      <c r="G58" s="6">
        <f t="shared" si="2"/>
        <v>5448.3333333333339</v>
      </c>
      <c r="H58" s="6">
        <f t="shared" si="3"/>
        <v>607500</v>
      </c>
      <c r="J58" s="6">
        <f>SUM($F$2:F58)</f>
        <v>187340</v>
      </c>
    </row>
    <row r="59" spans="4:10" x14ac:dyDescent="0.3">
      <c r="D59">
        <v>58</v>
      </c>
      <c r="E59" s="6">
        <f t="shared" si="0"/>
        <v>2500</v>
      </c>
      <c r="F59" s="6">
        <f t="shared" si="1"/>
        <v>2936.25</v>
      </c>
      <c r="G59" s="6">
        <f t="shared" si="2"/>
        <v>5436.25</v>
      </c>
      <c r="H59" s="6">
        <f t="shared" si="3"/>
        <v>605000</v>
      </c>
      <c r="J59" s="6">
        <f>SUM($F$2:F59)</f>
        <v>190276.25</v>
      </c>
    </row>
    <row r="60" spans="4:10" x14ac:dyDescent="0.3">
      <c r="D60">
        <v>59</v>
      </c>
      <c r="E60" s="6">
        <f t="shared" si="0"/>
        <v>2500</v>
      </c>
      <c r="F60" s="6">
        <f t="shared" si="1"/>
        <v>2924.1666666666665</v>
      </c>
      <c r="G60" s="6">
        <f t="shared" si="2"/>
        <v>5424.1666666666661</v>
      </c>
      <c r="H60" s="6">
        <f t="shared" si="3"/>
        <v>602500</v>
      </c>
      <c r="J60" s="6">
        <f>SUM($F$2:F60)</f>
        <v>193200.41666666666</v>
      </c>
    </row>
    <row r="61" spans="4:10" x14ac:dyDescent="0.3">
      <c r="D61">
        <v>60</v>
      </c>
      <c r="E61" s="6">
        <f t="shared" si="0"/>
        <v>2500</v>
      </c>
      <c r="F61" s="6">
        <f t="shared" si="1"/>
        <v>2912.0833333333335</v>
      </c>
      <c r="G61" s="6">
        <f t="shared" si="2"/>
        <v>5412.0833333333339</v>
      </c>
      <c r="H61" s="6">
        <f t="shared" si="3"/>
        <v>600000</v>
      </c>
      <c r="J61" s="6">
        <f>SUM($F$2:F61)</f>
        <v>196112.5</v>
      </c>
    </row>
    <row r="62" spans="4:10" x14ac:dyDescent="0.3">
      <c r="D62">
        <v>61</v>
      </c>
      <c r="E62" s="6">
        <f t="shared" si="0"/>
        <v>2500</v>
      </c>
      <c r="F62" s="6">
        <f t="shared" si="1"/>
        <v>2900</v>
      </c>
      <c r="G62" s="6">
        <f t="shared" si="2"/>
        <v>5400</v>
      </c>
      <c r="H62" s="6">
        <f t="shared" si="3"/>
        <v>597500</v>
      </c>
      <c r="J62" s="6">
        <f>SUM($F$2:F62)</f>
        <v>199012.5</v>
      </c>
    </row>
    <row r="63" spans="4:10" x14ac:dyDescent="0.3">
      <c r="D63">
        <v>62</v>
      </c>
      <c r="E63" s="6">
        <f t="shared" si="0"/>
        <v>2500</v>
      </c>
      <c r="F63" s="6">
        <f t="shared" si="1"/>
        <v>2887.9166666666665</v>
      </c>
      <c r="G63" s="6">
        <f t="shared" si="2"/>
        <v>5387.9166666666661</v>
      </c>
      <c r="H63" s="6">
        <f t="shared" si="3"/>
        <v>595000</v>
      </c>
      <c r="J63" s="6">
        <f>SUM($F$2:F63)</f>
        <v>201900.41666666666</v>
      </c>
    </row>
    <row r="64" spans="4:10" x14ac:dyDescent="0.3">
      <c r="D64">
        <v>63</v>
      </c>
      <c r="E64" s="6">
        <f t="shared" si="0"/>
        <v>2500</v>
      </c>
      <c r="F64" s="6">
        <f t="shared" si="1"/>
        <v>2875.8333333333335</v>
      </c>
      <c r="G64" s="6">
        <f t="shared" si="2"/>
        <v>5375.8333333333339</v>
      </c>
      <c r="H64" s="6">
        <f t="shared" si="3"/>
        <v>592500</v>
      </c>
      <c r="J64" s="6">
        <f>SUM($F$2:F64)</f>
        <v>204776.25</v>
      </c>
    </row>
    <row r="65" spans="4:10" x14ac:dyDescent="0.3">
      <c r="D65">
        <v>64</v>
      </c>
      <c r="E65" s="6">
        <f t="shared" si="0"/>
        <v>2500</v>
      </c>
      <c r="F65" s="6">
        <f t="shared" si="1"/>
        <v>2863.75</v>
      </c>
      <c r="G65" s="6">
        <f t="shared" si="2"/>
        <v>5363.75</v>
      </c>
      <c r="H65" s="6">
        <f t="shared" si="3"/>
        <v>590000</v>
      </c>
      <c r="J65" s="6">
        <f>SUM($F$2:F65)</f>
        <v>207640</v>
      </c>
    </row>
    <row r="66" spans="4:10" x14ac:dyDescent="0.3">
      <c r="D66">
        <v>65</v>
      </c>
      <c r="E66" s="6">
        <f t="shared" si="0"/>
        <v>2500</v>
      </c>
      <c r="F66" s="6">
        <f t="shared" si="1"/>
        <v>2851.6666666666665</v>
      </c>
      <c r="G66" s="6">
        <f t="shared" si="2"/>
        <v>5351.6666666666661</v>
      </c>
      <c r="H66" s="6">
        <f t="shared" si="3"/>
        <v>587500</v>
      </c>
      <c r="J66" s="6">
        <f>SUM($F$2:F66)</f>
        <v>210491.66666666666</v>
      </c>
    </row>
    <row r="67" spans="4:10" x14ac:dyDescent="0.3">
      <c r="D67">
        <v>66</v>
      </c>
      <c r="E67" s="6">
        <f t="shared" si="0"/>
        <v>2500</v>
      </c>
      <c r="F67" s="6">
        <f t="shared" si="1"/>
        <v>2839.5833333333335</v>
      </c>
      <c r="G67" s="6">
        <f t="shared" si="2"/>
        <v>5339.5833333333339</v>
      </c>
      <c r="H67" s="6">
        <f t="shared" si="3"/>
        <v>585000</v>
      </c>
      <c r="J67" s="6">
        <f>SUM($F$2:F67)</f>
        <v>213331.25</v>
      </c>
    </row>
    <row r="68" spans="4:10" x14ac:dyDescent="0.3">
      <c r="D68">
        <v>67</v>
      </c>
      <c r="E68" s="6">
        <f t="shared" ref="E68:E131" si="4">E67</f>
        <v>2500</v>
      </c>
      <c r="F68" s="6">
        <f t="shared" ref="F68:F131" si="5">H67*$I$2/12</f>
        <v>2827.5</v>
      </c>
      <c r="G68" s="6">
        <f t="shared" ref="G68:G131" si="6">F68+E68</f>
        <v>5327.5</v>
      </c>
      <c r="H68" s="6">
        <f t="shared" ref="H68:H131" si="7">H67-E68</f>
        <v>582500</v>
      </c>
      <c r="J68" s="6">
        <f>SUM($F$2:F68)</f>
        <v>216158.75</v>
      </c>
    </row>
    <row r="69" spans="4:10" x14ac:dyDescent="0.3">
      <c r="D69">
        <v>68</v>
      </c>
      <c r="E69" s="6">
        <f t="shared" si="4"/>
        <v>2500</v>
      </c>
      <c r="F69" s="6">
        <f t="shared" si="5"/>
        <v>2815.4166666666665</v>
      </c>
      <c r="G69" s="6">
        <f t="shared" si="6"/>
        <v>5315.4166666666661</v>
      </c>
      <c r="H69" s="6">
        <f t="shared" si="7"/>
        <v>580000</v>
      </c>
      <c r="J69" s="6">
        <f>SUM($F$2:F69)</f>
        <v>218974.16666666666</v>
      </c>
    </row>
    <row r="70" spans="4:10" x14ac:dyDescent="0.3">
      <c r="D70">
        <v>69</v>
      </c>
      <c r="E70" s="6">
        <f t="shared" si="4"/>
        <v>2500</v>
      </c>
      <c r="F70" s="6">
        <f t="shared" si="5"/>
        <v>2803.3333333333335</v>
      </c>
      <c r="G70" s="6">
        <f t="shared" si="6"/>
        <v>5303.3333333333339</v>
      </c>
      <c r="H70" s="6">
        <f t="shared" si="7"/>
        <v>577500</v>
      </c>
      <c r="J70" s="6">
        <f>SUM($F$2:F70)</f>
        <v>221777.5</v>
      </c>
    </row>
    <row r="71" spans="4:10" x14ac:dyDescent="0.3">
      <c r="D71">
        <v>70</v>
      </c>
      <c r="E71" s="6">
        <f t="shared" si="4"/>
        <v>2500</v>
      </c>
      <c r="F71" s="6">
        <f t="shared" si="5"/>
        <v>2791.25</v>
      </c>
      <c r="G71" s="6">
        <f t="shared" si="6"/>
        <v>5291.25</v>
      </c>
      <c r="H71" s="6">
        <f t="shared" si="7"/>
        <v>575000</v>
      </c>
      <c r="J71" s="6">
        <f>SUM($F$2:F71)</f>
        <v>224568.75</v>
      </c>
    </row>
    <row r="72" spans="4:10" x14ac:dyDescent="0.3">
      <c r="D72">
        <v>71</v>
      </c>
      <c r="E72" s="6">
        <f t="shared" si="4"/>
        <v>2500</v>
      </c>
      <c r="F72" s="6">
        <f t="shared" si="5"/>
        <v>2779.1666666666665</v>
      </c>
      <c r="G72" s="6">
        <f t="shared" si="6"/>
        <v>5279.1666666666661</v>
      </c>
      <c r="H72" s="6">
        <f t="shared" si="7"/>
        <v>572500</v>
      </c>
      <c r="J72" s="6">
        <f>SUM($F$2:F72)</f>
        <v>227347.91666666666</v>
      </c>
    </row>
    <row r="73" spans="4:10" x14ac:dyDescent="0.3">
      <c r="D73">
        <v>72</v>
      </c>
      <c r="E73" s="6">
        <f t="shared" si="4"/>
        <v>2500</v>
      </c>
      <c r="F73" s="6">
        <f t="shared" si="5"/>
        <v>2767.0833333333335</v>
      </c>
      <c r="G73" s="6">
        <f t="shared" si="6"/>
        <v>5267.0833333333339</v>
      </c>
      <c r="H73" s="6">
        <f t="shared" si="7"/>
        <v>570000</v>
      </c>
      <c r="J73" s="6">
        <f>SUM($F$2:F73)</f>
        <v>230115</v>
      </c>
    </row>
    <row r="74" spans="4:10" x14ac:dyDescent="0.3">
      <c r="D74">
        <v>73</v>
      </c>
      <c r="E74" s="6">
        <f t="shared" si="4"/>
        <v>2500</v>
      </c>
      <c r="F74" s="6">
        <f t="shared" si="5"/>
        <v>2755</v>
      </c>
      <c r="G74" s="6">
        <f t="shared" si="6"/>
        <v>5255</v>
      </c>
      <c r="H74" s="6">
        <f t="shared" si="7"/>
        <v>567500</v>
      </c>
      <c r="J74" s="6">
        <f>SUM($F$2:F74)</f>
        <v>232870</v>
      </c>
    </row>
    <row r="75" spans="4:10" x14ac:dyDescent="0.3">
      <c r="D75">
        <v>74</v>
      </c>
      <c r="E75" s="6">
        <f t="shared" si="4"/>
        <v>2500</v>
      </c>
      <c r="F75" s="6">
        <f t="shared" si="5"/>
        <v>2742.9166666666665</v>
      </c>
      <c r="G75" s="6">
        <f t="shared" si="6"/>
        <v>5242.9166666666661</v>
      </c>
      <c r="H75" s="6">
        <f t="shared" si="7"/>
        <v>565000</v>
      </c>
      <c r="J75" s="6">
        <f>SUM($F$2:F75)</f>
        <v>235612.91666666666</v>
      </c>
    </row>
    <row r="76" spans="4:10" x14ac:dyDescent="0.3">
      <c r="D76">
        <v>75</v>
      </c>
      <c r="E76" s="6">
        <f t="shared" si="4"/>
        <v>2500</v>
      </c>
      <c r="F76" s="6">
        <f t="shared" si="5"/>
        <v>2730.8333333333335</v>
      </c>
      <c r="G76" s="6">
        <f t="shared" si="6"/>
        <v>5230.8333333333339</v>
      </c>
      <c r="H76" s="6">
        <f t="shared" si="7"/>
        <v>562500</v>
      </c>
      <c r="J76" s="6">
        <f>SUM($F$2:F76)</f>
        <v>238343.75</v>
      </c>
    </row>
    <row r="77" spans="4:10" x14ac:dyDescent="0.3">
      <c r="D77">
        <v>76</v>
      </c>
      <c r="E77" s="6">
        <f t="shared" si="4"/>
        <v>2500</v>
      </c>
      <c r="F77" s="6">
        <f t="shared" si="5"/>
        <v>2718.75</v>
      </c>
      <c r="G77" s="6">
        <f t="shared" si="6"/>
        <v>5218.75</v>
      </c>
      <c r="H77" s="6">
        <f t="shared" si="7"/>
        <v>560000</v>
      </c>
      <c r="J77" s="6">
        <f>SUM($F$2:F77)</f>
        <v>241062.5</v>
      </c>
    </row>
    <row r="78" spans="4:10" x14ac:dyDescent="0.3">
      <c r="D78">
        <v>77</v>
      </c>
      <c r="E78" s="6">
        <f t="shared" si="4"/>
        <v>2500</v>
      </c>
      <c r="F78" s="6">
        <f t="shared" si="5"/>
        <v>2706.6666666666665</v>
      </c>
      <c r="G78" s="6">
        <f t="shared" si="6"/>
        <v>5206.6666666666661</v>
      </c>
      <c r="H78" s="6">
        <f t="shared" si="7"/>
        <v>557500</v>
      </c>
      <c r="J78" s="6">
        <f>SUM($F$2:F78)</f>
        <v>243769.16666666666</v>
      </c>
    </row>
    <row r="79" spans="4:10" x14ac:dyDescent="0.3">
      <c r="D79">
        <v>78</v>
      </c>
      <c r="E79" s="6">
        <f t="shared" si="4"/>
        <v>2500</v>
      </c>
      <c r="F79" s="6">
        <f t="shared" si="5"/>
        <v>2694.5833333333335</v>
      </c>
      <c r="G79" s="6">
        <f t="shared" si="6"/>
        <v>5194.5833333333339</v>
      </c>
      <c r="H79" s="6">
        <f t="shared" si="7"/>
        <v>555000</v>
      </c>
      <c r="J79" s="6">
        <f>SUM($F$2:F79)</f>
        <v>246463.75</v>
      </c>
    </row>
    <row r="80" spans="4:10" x14ac:dyDescent="0.3">
      <c r="D80">
        <v>79</v>
      </c>
      <c r="E80" s="6">
        <f t="shared" si="4"/>
        <v>2500</v>
      </c>
      <c r="F80" s="6">
        <f t="shared" si="5"/>
        <v>2682.5</v>
      </c>
      <c r="G80" s="6">
        <f t="shared" si="6"/>
        <v>5182.5</v>
      </c>
      <c r="H80" s="6">
        <f t="shared" si="7"/>
        <v>552500</v>
      </c>
      <c r="J80" s="6">
        <f>SUM($F$2:F80)</f>
        <v>249146.25</v>
      </c>
    </row>
    <row r="81" spans="4:10" x14ac:dyDescent="0.3">
      <c r="D81">
        <v>80</v>
      </c>
      <c r="E81" s="6">
        <f t="shared" si="4"/>
        <v>2500</v>
      </c>
      <c r="F81" s="6">
        <f t="shared" si="5"/>
        <v>2670.4166666666665</v>
      </c>
      <c r="G81" s="6">
        <f t="shared" si="6"/>
        <v>5170.4166666666661</v>
      </c>
      <c r="H81" s="6">
        <f t="shared" si="7"/>
        <v>550000</v>
      </c>
      <c r="J81" s="6">
        <f>SUM($F$2:F81)</f>
        <v>251816.66666666666</v>
      </c>
    </row>
    <row r="82" spans="4:10" x14ac:dyDescent="0.3">
      <c r="D82">
        <v>81</v>
      </c>
      <c r="E82" s="6">
        <f t="shared" si="4"/>
        <v>2500</v>
      </c>
      <c r="F82" s="6">
        <f t="shared" si="5"/>
        <v>2658.3333333333335</v>
      </c>
      <c r="G82" s="6">
        <f t="shared" si="6"/>
        <v>5158.3333333333339</v>
      </c>
      <c r="H82" s="6">
        <f t="shared" si="7"/>
        <v>547500</v>
      </c>
      <c r="J82" s="6">
        <f>SUM($F$2:F82)</f>
        <v>254475</v>
      </c>
    </row>
    <row r="83" spans="4:10" x14ac:dyDescent="0.3">
      <c r="D83">
        <v>82</v>
      </c>
      <c r="E83" s="6">
        <f t="shared" si="4"/>
        <v>2500</v>
      </c>
      <c r="F83" s="6">
        <f t="shared" si="5"/>
        <v>2646.25</v>
      </c>
      <c r="G83" s="6">
        <f t="shared" si="6"/>
        <v>5146.25</v>
      </c>
      <c r="H83" s="6">
        <f t="shared" si="7"/>
        <v>545000</v>
      </c>
      <c r="J83" s="6">
        <f>SUM($F$2:F83)</f>
        <v>257121.25</v>
      </c>
    </row>
    <row r="84" spans="4:10" x14ac:dyDescent="0.3">
      <c r="D84">
        <v>83</v>
      </c>
      <c r="E84" s="6">
        <f t="shared" si="4"/>
        <v>2500</v>
      </c>
      <c r="F84" s="6">
        <f t="shared" si="5"/>
        <v>2634.1666666666665</v>
      </c>
      <c r="G84" s="6">
        <f t="shared" si="6"/>
        <v>5134.1666666666661</v>
      </c>
      <c r="H84" s="6">
        <f t="shared" si="7"/>
        <v>542500</v>
      </c>
      <c r="J84" s="6">
        <f>SUM($F$2:F84)</f>
        <v>259755.41666666666</v>
      </c>
    </row>
    <row r="85" spans="4:10" x14ac:dyDescent="0.3">
      <c r="D85">
        <v>84</v>
      </c>
      <c r="E85" s="6">
        <f t="shared" si="4"/>
        <v>2500</v>
      </c>
      <c r="F85" s="6">
        <f t="shared" si="5"/>
        <v>2622.0833333333335</v>
      </c>
      <c r="G85" s="6">
        <f t="shared" si="6"/>
        <v>5122.0833333333339</v>
      </c>
      <c r="H85" s="6">
        <f t="shared" si="7"/>
        <v>540000</v>
      </c>
      <c r="J85" s="6">
        <f>SUM($F$2:F85)</f>
        <v>262377.5</v>
      </c>
    </row>
    <row r="86" spans="4:10" x14ac:dyDescent="0.3">
      <c r="D86">
        <v>85</v>
      </c>
      <c r="E86" s="6">
        <f t="shared" si="4"/>
        <v>2500</v>
      </c>
      <c r="F86" s="6">
        <f t="shared" si="5"/>
        <v>2610</v>
      </c>
      <c r="G86" s="6">
        <f t="shared" si="6"/>
        <v>5110</v>
      </c>
      <c r="H86" s="6">
        <f t="shared" si="7"/>
        <v>537500</v>
      </c>
      <c r="J86" s="6">
        <f>SUM($F$2:F86)</f>
        <v>264987.5</v>
      </c>
    </row>
    <row r="87" spans="4:10" x14ac:dyDescent="0.3">
      <c r="D87">
        <v>86</v>
      </c>
      <c r="E87" s="6">
        <f t="shared" si="4"/>
        <v>2500</v>
      </c>
      <c r="F87" s="6">
        <f t="shared" si="5"/>
        <v>2597.9166666666665</v>
      </c>
      <c r="G87" s="6">
        <f t="shared" si="6"/>
        <v>5097.9166666666661</v>
      </c>
      <c r="H87" s="6">
        <f t="shared" si="7"/>
        <v>535000</v>
      </c>
      <c r="J87" s="6">
        <f>SUM($F$2:F87)</f>
        <v>267585.41666666669</v>
      </c>
    </row>
    <row r="88" spans="4:10" x14ac:dyDescent="0.3">
      <c r="D88">
        <v>87</v>
      </c>
      <c r="E88" s="6">
        <f t="shared" si="4"/>
        <v>2500</v>
      </c>
      <c r="F88" s="6">
        <f t="shared" si="5"/>
        <v>2585.8333333333335</v>
      </c>
      <c r="G88" s="6">
        <f t="shared" si="6"/>
        <v>5085.8333333333339</v>
      </c>
      <c r="H88" s="6">
        <f t="shared" si="7"/>
        <v>532500</v>
      </c>
      <c r="J88" s="6">
        <f>SUM($F$2:F88)</f>
        <v>270171.25</v>
      </c>
    </row>
    <row r="89" spans="4:10" x14ac:dyDescent="0.3">
      <c r="D89">
        <v>88</v>
      </c>
      <c r="E89" s="6">
        <f t="shared" si="4"/>
        <v>2500</v>
      </c>
      <c r="F89" s="6">
        <f t="shared" si="5"/>
        <v>2573.75</v>
      </c>
      <c r="G89" s="6">
        <f t="shared" si="6"/>
        <v>5073.75</v>
      </c>
      <c r="H89" s="6">
        <f t="shared" si="7"/>
        <v>530000</v>
      </c>
      <c r="J89" s="6">
        <f>SUM($F$2:F89)</f>
        <v>272745</v>
      </c>
    </row>
    <row r="90" spans="4:10" x14ac:dyDescent="0.3">
      <c r="D90">
        <v>89</v>
      </c>
      <c r="E90" s="6">
        <f t="shared" si="4"/>
        <v>2500</v>
      </c>
      <c r="F90" s="6">
        <f t="shared" si="5"/>
        <v>2561.6666666666665</v>
      </c>
      <c r="G90" s="6">
        <f t="shared" si="6"/>
        <v>5061.6666666666661</v>
      </c>
      <c r="H90" s="6">
        <f t="shared" si="7"/>
        <v>527500</v>
      </c>
      <c r="J90" s="6">
        <f>SUM($F$2:F90)</f>
        <v>275306.66666666669</v>
      </c>
    </row>
    <row r="91" spans="4:10" x14ac:dyDescent="0.3">
      <c r="D91">
        <v>90</v>
      </c>
      <c r="E91" s="6">
        <f t="shared" si="4"/>
        <v>2500</v>
      </c>
      <c r="F91" s="6">
        <f t="shared" si="5"/>
        <v>2549.5833333333335</v>
      </c>
      <c r="G91" s="6">
        <f t="shared" si="6"/>
        <v>5049.5833333333339</v>
      </c>
      <c r="H91" s="6">
        <f t="shared" si="7"/>
        <v>525000</v>
      </c>
      <c r="J91" s="6">
        <f>SUM($F$2:F91)</f>
        <v>277856.25</v>
      </c>
    </row>
    <row r="92" spans="4:10" x14ac:dyDescent="0.3">
      <c r="D92">
        <v>91</v>
      </c>
      <c r="E92" s="6">
        <f t="shared" si="4"/>
        <v>2500</v>
      </c>
      <c r="F92" s="6">
        <f t="shared" si="5"/>
        <v>2537.5</v>
      </c>
      <c r="G92" s="6">
        <f t="shared" si="6"/>
        <v>5037.5</v>
      </c>
      <c r="H92" s="6">
        <f t="shared" si="7"/>
        <v>522500</v>
      </c>
      <c r="J92" s="6">
        <f>SUM($F$2:F92)</f>
        <v>280393.75</v>
      </c>
    </row>
    <row r="93" spans="4:10" x14ac:dyDescent="0.3">
      <c r="D93">
        <v>92</v>
      </c>
      <c r="E93" s="6">
        <f t="shared" si="4"/>
        <v>2500</v>
      </c>
      <c r="F93" s="6">
        <f t="shared" si="5"/>
        <v>2525.4166666666665</v>
      </c>
      <c r="G93" s="6">
        <f t="shared" si="6"/>
        <v>5025.4166666666661</v>
      </c>
      <c r="H93" s="6">
        <f t="shared" si="7"/>
        <v>520000</v>
      </c>
      <c r="J93" s="6">
        <f>SUM($F$2:F93)</f>
        <v>282919.16666666669</v>
      </c>
    </row>
    <row r="94" spans="4:10" x14ac:dyDescent="0.3">
      <c r="D94">
        <v>93</v>
      </c>
      <c r="E94" s="6">
        <f t="shared" si="4"/>
        <v>2500</v>
      </c>
      <c r="F94" s="6">
        <f t="shared" si="5"/>
        <v>2513.3333333333335</v>
      </c>
      <c r="G94" s="6">
        <f t="shared" si="6"/>
        <v>5013.3333333333339</v>
      </c>
      <c r="H94" s="6">
        <f t="shared" si="7"/>
        <v>517500</v>
      </c>
      <c r="J94" s="6">
        <f>SUM($F$2:F94)</f>
        <v>285432.5</v>
      </c>
    </row>
    <row r="95" spans="4:10" x14ac:dyDescent="0.3">
      <c r="D95">
        <v>94</v>
      </c>
      <c r="E95" s="6">
        <f t="shared" si="4"/>
        <v>2500</v>
      </c>
      <c r="F95" s="6">
        <f t="shared" si="5"/>
        <v>2501.25</v>
      </c>
      <c r="G95" s="6">
        <f t="shared" si="6"/>
        <v>5001.25</v>
      </c>
      <c r="H95" s="6">
        <f t="shared" si="7"/>
        <v>515000</v>
      </c>
      <c r="J95" s="6">
        <f>SUM($F$2:F95)</f>
        <v>287933.75</v>
      </c>
    </row>
    <row r="96" spans="4:10" x14ac:dyDescent="0.3">
      <c r="D96">
        <v>95</v>
      </c>
      <c r="E96" s="6">
        <f t="shared" si="4"/>
        <v>2500</v>
      </c>
      <c r="F96" s="6">
        <f t="shared" si="5"/>
        <v>2489.1666666666665</v>
      </c>
      <c r="G96" s="6">
        <f t="shared" si="6"/>
        <v>4989.1666666666661</v>
      </c>
      <c r="H96" s="6">
        <f t="shared" si="7"/>
        <v>512500</v>
      </c>
      <c r="J96" s="6">
        <f>SUM($F$2:F96)</f>
        <v>290422.91666666669</v>
      </c>
    </row>
    <row r="97" spans="4:10" x14ac:dyDescent="0.3">
      <c r="D97">
        <v>96</v>
      </c>
      <c r="E97" s="6">
        <f t="shared" si="4"/>
        <v>2500</v>
      </c>
      <c r="F97" s="6">
        <f t="shared" si="5"/>
        <v>2477.0833333333335</v>
      </c>
      <c r="G97" s="6">
        <f t="shared" si="6"/>
        <v>4977.0833333333339</v>
      </c>
      <c r="H97" s="6">
        <f t="shared" si="7"/>
        <v>510000</v>
      </c>
      <c r="J97" s="6">
        <f>SUM($F$2:F97)</f>
        <v>292900</v>
      </c>
    </row>
    <row r="98" spans="4:10" x14ac:dyDescent="0.3">
      <c r="D98">
        <v>97</v>
      </c>
      <c r="E98" s="6">
        <f t="shared" si="4"/>
        <v>2500</v>
      </c>
      <c r="F98" s="6">
        <f t="shared" si="5"/>
        <v>2465</v>
      </c>
      <c r="G98" s="6">
        <f t="shared" si="6"/>
        <v>4965</v>
      </c>
      <c r="H98" s="6">
        <f t="shared" si="7"/>
        <v>507500</v>
      </c>
      <c r="J98" s="6">
        <f>SUM($F$2:F98)</f>
        <v>295365</v>
      </c>
    </row>
    <row r="99" spans="4:10" x14ac:dyDescent="0.3">
      <c r="D99">
        <v>98</v>
      </c>
      <c r="E99" s="6">
        <f t="shared" si="4"/>
        <v>2500</v>
      </c>
      <c r="F99" s="6">
        <f t="shared" si="5"/>
        <v>2452.9166666666665</v>
      </c>
      <c r="G99" s="6">
        <f t="shared" si="6"/>
        <v>4952.9166666666661</v>
      </c>
      <c r="H99" s="6">
        <f t="shared" si="7"/>
        <v>505000</v>
      </c>
      <c r="J99" s="6">
        <f>SUM($F$2:F99)</f>
        <v>297817.91666666669</v>
      </c>
    </row>
    <row r="100" spans="4:10" x14ac:dyDescent="0.3">
      <c r="D100">
        <v>99</v>
      </c>
      <c r="E100" s="6">
        <f t="shared" si="4"/>
        <v>2500</v>
      </c>
      <c r="F100" s="6">
        <f t="shared" si="5"/>
        <v>2440.8333333333335</v>
      </c>
      <c r="G100" s="6">
        <f t="shared" si="6"/>
        <v>4940.8333333333339</v>
      </c>
      <c r="H100" s="6">
        <f t="shared" si="7"/>
        <v>502500</v>
      </c>
      <c r="J100" s="6">
        <f>SUM($F$2:F100)</f>
        <v>300258.75</v>
      </c>
    </row>
    <row r="101" spans="4:10" x14ac:dyDescent="0.3">
      <c r="D101">
        <v>100</v>
      </c>
      <c r="E101" s="6">
        <f t="shared" si="4"/>
        <v>2500</v>
      </c>
      <c r="F101" s="6">
        <f t="shared" si="5"/>
        <v>2428.75</v>
      </c>
      <c r="G101" s="6">
        <f t="shared" si="6"/>
        <v>4928.75</v>
      </c>
      <c r="H101" s="6">
        <f t="shared" si="7"/>
        <v>500000</v>
      </c>
      <c r="J101" s="6">
        <f>SUM($F$2:F101)</f>
        <v>302687.5</v>
      </c>
    </row>
    <row r="102" spans="4:10" x14ac:dyDescent="0.3">
      <c r="D102">
        <v>101</v>
      </c>
      <c r="E102" s="6">
        <f t="shared" si="4"/>
        <v>2500</v>
      </c>
      <c r="F102" s="6">
        <f t="shared" si="5"/>
        <v>2416.6666666666665</v>
      </c>
      <c r="G102" s="6">
        <f t="shared" si="6"/>
        <v>4916.6666666666661</v>
      </c>
      <c r="H102" s="6">
        <f t="shared" si="7"/>
        <v>497500</v>
      </c>
      <c r="J102" s="6">
        <f>SUM($F$2:F102)</f>
        <v>305104.16666666669</v>
      </c>
    </row>
    <row r="103" spans="4:10" x14ac:dyDescent="0.3">
      <c r="D103">
        <v>102</v>
      </c>
      <c r="E103" s="6">
        <f t="shared" si="4"/>
        <v>2500</v>
      </c>
      <c r="F103" s="6">
        <f t="shared" si="5"/>
        <v>2404.5833333333335</v>
      </c>
      <c r="G103" s="6">
        <f t="shared" si="6"/>
        <v>4904.5833333333339</v>
      </c>
      <c r="H103" s="6">
        <f t="shared" si="7"/>
        <v>495000</v>
      </c>
      <c r="J103" s="6">
        <f>SUM($F$2:F103)</f>
        <v>307508.75</v>
      </c>
    </row>
    <row r="104" spans="4:10" x14ac:dyDescent="0.3">
      <c r="D104">
        <v>103</v>
      </c>
      <c r="E104" s="6">
        <f t="shared" si="4"/>
        <v>2500</v>
      </c>
      <c r="F104" s="6">
        <f t="shared" si="5"/>
        <v>2392.5</v>
      </c>
      <c r="G104" s="6">
        <f t="shared" si="6"/>
        <v>4892.5</v>
      </c>
      <c r="H104" s="6">
        <f t="shared" si="7"/>
        <v>492500</v>
      </c>
      <c r="J104" s="6">
        <f>SUM($F$2:F104)</f>
        <v>309901.25</v>
      </c>
    </row>
    <row r="105" spans="4:10" x14ac:dyDescent="0.3">
      <c r="D105">
        <v>104</v>
      </c>
      <c r="E105" s="6">
        <f t="shared" si="4"/>
        <v>2500</v>
      </c>
      <c r="F105" s="6">
        <f t="shared" si="5"/>
        <v>2380.4166666666665</v>
      </c>
      <c r="G105" s="6">
        <f t="shared" si="6"/>
        <v>4880.4166666666661</v>
      </c>
      <c r="H105" s="6">
        <f t="shared" si="7"/>
        <v>490000</v>
      </c>
      <c r="J105" s="6">
        <f>SUM($F$2:F105)</f>
        <v>312281.66666666669</v>
      </c>
    </row>
    <row r="106" spans="4:10" x14ac:dyDescent="0.3">
      <c r="D106">
        <v>105</v>
      </c>
      <c r="E106" s="6">
        <f t="shared" si="4"/>
        <v>2500</v>
      </c>
      <c r="F106" s="6">
        <f t="shared" si="5"/>
        <v>2368.3333333333335</v>
      </c>
      <c r="G106" s="6">
        <f t="shared" si="6"/>
        <v>4868.3333333333339</v>
      </c>
      <c r="H106" s="6">
        <f t="shared" si="7"/>
        <v>487500</v>
      </c>
      <c r="J106" s="6">
        <f>SUM($F$2:F106)</f>
        <v>314650</v>
      </c>
    </row>
    <row r="107" spans="4:10" x14ac:dyDescent="0.3">
      <c r="D107">
        <v>106</v>
      </c>
      <c r="E107" s="6">
        <f t="shared" si="4"/>
        <v>2500</v>
      </c>
      <c r="F107" s="6">
        <f t="shared" si="5"/>
        <v>2356.25</v>
      </c>
      <c r="G107" s="6">
        <f t="shared" si="6"/>
        <v>4856.25</v>
      </c>
      <c r="H107" s="6">
        <f t="shared" si="7"/>
        <v>485000</v>
      </c>
      <c r="J107" s="6">
        <f>SUM($F$2:F107)</f>
        <v>317006.25</v>
      </c>
    </row>
    <row r="108" spans="4:10" x14ac:dyDescent="0.3">
      <c r="D108">
        <v>107</v>
      </c>
      <c r="E108" s="6">
        <f t="shared" si="4"/>
        <v>2500</v>
      </c>
      <c r="F108" s="6">
        <f t="shared" si="5"/>
        <v>2344.1666666666665</v>
      </c>
      <c r="G108" s="6">
        <f t="shared" si="6"/>
        <v>4844.1666666666661</v>
      </c>
      <c r="H108" s="6">
        <f t="shared" si="7"/>
        <v>482500</v>
      </c>
      <c r="J108" s="6">
        <f>SUM($F$2:F108)</f>
        <v>319350.41666666669</v>
      </c>
    </row>
    <row r="109" spans="4:10" x14ac:dyDescent="0.3">
      <c r="D109">
        <v>108</v>
      </c>
      <c r="E109" s="6">
        <f t="shared" si="4"/>
        <v>2500</v>
      </c>
      <c r="F109" s="6">
        <f t="shared" si="5"/>
        <v>2332.0833333333335</v>
      </c>
      <c r="G109" s="6">
        <f t="shared" si="6"/>
        <v>4832.0833333333339</v>
      </c>
      <c r="H109" s="6">
        <f t="shared" si="7"/>
        <v>480000</v>
      </c>
      <c r="J109" s="6">
        <f>SUM($F$2:F109)</f>
        <v>321682.5</v>
      </c>
    </row>
    <row r="110" spans="4:10" x14ac:dyDescent="0.3">
      <c r="D110">
        <v>109</v>
      </c>
      <c r="E110" s="6">
        <f t="shared" si="4"/>
        <v>2500</v>
      </c>
      <c r="F110" s="6">
        <f t="shared" si="5"/>
        <v>2320</v>
      </c>
      <c r="G110" s="6">
        <f t="shared" si="6"/>
        <v>4820</v>
      </c>
      <c r="H110" s="6">
        <f t="shared" si="7"/>
        <v>477500</v>
      </c>
      <c r="J110" s="6">
        <f>SUM($F$2:F110)</f>
        <v>324002.5</v>
      </c>
    </row>
    <row r="111" spans="4:10" x14ac:dyDescent="0.3">
      <c r="D111">
        <v>110</v>
      </c>
      <c r="E111" s="6">
        <f t="shared" si="4"/>
        <v>2500</v>
      </c>
      <c r="F111" s="6">
        <f t="shared" si="5"/>
        <v>2307.9166666666665</v>
      </c>
      <c r="G111" s="6">
        <f t="shared" si="6"/>
        <v>4807.9166666666661</v>
      </c>
      <c r="H111" s="6">
        <f t="shared" si="7"/>
        <v>475000</v>
      </c>
      <c r="J111" s="6">
        <f>SUM($F$2:F111)</f>
        <v>326310.41666666669</v>
      </c>
    </row>
    <row r="112" spans="4:10" x14ac:dyDescent="0.3">
      <c r="D112">
        <v>111</v>
      </c>
      <c r="E112" s="6">
        <f t="shared" si="4"/>
        <v>2500</v>
      </c>
      <c r="F112" s="6">
        <f t="shared" si="5"/>
        <v>2295.8333333333335</v>
      </c>
      <c r="G112" s="6">
        <f t="shared" si="6"/>
        <v>4795.8333333333339</v>
      </c>
      <c r="H112" s="6">
        <f t="shared" si="7"/>
        <v>472500</v>
      </c>
      <c r="J112" s="6">
        <f>SUM($F$2:F112)</f>
        <v>328606.25</v>
      </c>
    </row>
    <row r="113" spans="4:10" x14ac:dyDescent="0.3">
      <c r="D113">
        <v>112</v>
      </c>
      <c r="E113" s="6">
        <f t="shared" si="4"/>
        <v>2500</v>
      </c>
      <c r="F113" s="6">
        <f t="shared" si="5"/>
        <v>2283.75</v>
      </c>
      <c r="G113" s="6">
        <f t="shared" si="6"/>
        <v>4783.75</v>
      </c>
      <c r="H113" s="6">
        <f t="shared" si="7"/>
        <v>470000</v>
      </c>
      <c r="J113" s="6">
        <f>SUM($F$2:F113)</f>
        <v>330890</v>
      </c>
    </row>
    <row r="114" spans="4:10" x14ac:dyDescent="0.3">
      <c r="D114">
        <v>113</v>
      </c>
      <c r="E114" s="6">
        <f t="shared" si="4"/>
        <v>2500</v>
      </c>
      <c r="F114" s="6">
        <f t="shared" si="5"/>
        <v>2271.6666666666665</v>
      </c>
      <c r="G114" s="6">
        <f t="shared" si="6"/>
        <v>4771.6666666666661</v>
      </c>
      <c r="H114" s="6">
        <f t="shared" si="7"/>
        <v>467500</v>
      </c>
      <c r="J114" s="6">
        <f>SUM($F$2:F114)</f>
        <v>333161.66666666669</v>
      </c>
    </row>
    <row r="115" spans="4:10" x14ac:dyDescent="0.3">
      <c r="D115">
        <v>114</v>
      </c>
      <c r="E115" s="6">
        <f t="shared" si="4"/>
        <v>2500</v>
      </c>
      <c r="F115" s="6">
        <f t="shared" si="5"/>
        <v>2259.5833333333335</v>
      </c>
      <c r="G115" s="6">
        <f t="shared" si="6"/>
        <v>4759.5833333333339</v>
      </c>
      <c r="H115" s="6">
        <f t="shared" si="7"/>
        <v>465000</v>
      </c>
      <c r="J115" s="6">
        <f>SUM($F$2:F115)</f>
        <v>335421.25</v>
      </c>
    </row>
    <row r="116" spans="4:10" x14ac:dyDescent="0.3">
      <c r="D116">
        <v>115</v>
      </c>
      <c r="E116" s="6">
        <f t="shared" si="4"/>
        <v>2500</v>
      </c>
      <c r="F116" s="6">
        <f t="shared" si="5"/>
        <v>2247.5</v>
      </c>
      <c r="G116" s="6">
        <f t="shared" si="6"/>
        <v>4747.5</v>
      </c>
      <c r="H116" s="6">
        <f t="shared" si="7"/>
        <v>462500</v>
      </c>
      <c r="J116" s="6">
        <f>SUM($F$2:F116)</f>
        <v>337668.75</v>
      </c>
    </row>
    <row r="117" spans="4:10" x14ac:dyDescent="0.3">
      <c r="D117">
        <v>116</v>
      </c>
      <c r="E117" s="6">
        <f t="shared" si="4"/>
        <v>2500</v>
      </c>
      <c r="F117" s="6">
        <f t="shared" si="5"/>
        <v>2235.4166666666665</v>
      </c>
      <c r="G117" s="6">
        <f t="shared" si="6"/>
        <v>4735.4166666666661</v>
      </c>
      <c r="H117" s="6">
        <f t="shared" si="7"/>
        <v>460000</v>
      </c>
      <c r="J117" s="6">
        <f>SUM($F$2:F117)</f>
        <v>339904.16666666669</v>
      </c>
    </row>
    <row r="118" spans="4:10" x14ac:dyDescent="0.3">
      <c r="D118">
        <v>117</v>
      </c>
      <c r="E118" s="6">
        <f t="shared" si="4"/>
        <v>2500</v>
      </c>
      <c r="F118" s="6">
        <f t="shared" si="5"/>
        <v>2223.3333333333335</v>
      </c>
      <c r="G118" s="6">
        <f t="shared" si="6"/>
        <v>4723.3333333333339</v>
      </c>
      <c r="H118" s="6">
        <f t="shared" si="7"/>
        <v>457500</v>
      </c>
      <c r="J118" s="6">
        <f>SUM($F$2:F118)</f>
        <v>342127.5</v>
      </c>
    </row>
    <row r="119" spans="4:10" x14ac:dyDescent="0.3">
      <c r="D119">
        <v>118</v>
      </c>
      <c r="E119" s="6">
        <f t="shared" si="4"/>
        <v>2500</v>
      </c>
      <c r="F119" s="6">
        <f t="shared" si="5"/>
        <v>2211.25</v>
      </c>
      <c r="G119" s="6">
        <f t="shared" si="6"/>
        <v>4711.25</v>
      </c>
      <c r="H119" s="6">
        <f t="shared" si="7"/>
        <v>455000</v>
      </c>
      <c r="J119" s="6">
        <f>SUM($F$2:F119)</f>
        <v>344338.75</v>
      </c>
    </row>
    <row r="120" spans="4:10" x14ac:dyDescent="0.3">
      <c r="D120">
        <v>119</v>
      </c>
      <c r="E120" s="6">
        <f t="shared" si="4"/>
        <v>2500</v>
      </c>
      <c r="F120" s="6">
        <f t="shared" si="5"/>
        <v>2199.1666666666665</v>
      </c>
      <c r="G120" s="6">
        <f t="shared" si="6"/>
        <v>4699.1666666666661</v>
      </c>
      <c r="H120" s="6">
        <f t="shared" si="7"/>
        <v>452500</v>
      </c>
      <c r="J120" s="6">
        <f>SUM($F$2:F120)</f>
        <v>346537.91666666669</v>
      </c>
    </row>
    <row r="121" spans="4:10" x14ac:dyDescent="0.3">
      <c r="D121">
        <v>120</v>
      </c>
      <c r="E121" s="6">
        <f t="shared" si="4"/>
        <v>2500</v>
      </c>
      <c r="F121" s="6">
        <f t="shared" si="5"/>
        <v>2187.0833333333335</v>
      </c>
      <c r="G121" s="6">
        <f t="shared" si="6"/>
        <v>4687.0833333333339</v>
      </c>
      <c r="H121" s="6">
        <f t="shared" si="7"/>
        <v>450000</v>
      </c>
      <c r="J121" s="6">
        <f>SUM($F$2:F121)</f>
        <v>348725</v>
      </c>
    </row>
    <row r="122" spans="4:10" x14ac:dyDescent="0.3">
      <c r="D122">
        <v>121</v>
      </c>
      <c r="E122" s="6">
        <f t="shared" si="4"/>
        <v>2500</v>
      </c>
      <c r="F122" s="6">
        <f t="shared" si="5"/>
        <v>2175</v>
      </c>
      <c r="G122" s="6">
        <f t="shared" si="6"/>
        <v>4675</v>
      </c>
      <c r="H122" s="6">
        <f t="shared" si="7"/>
        <v>447500</v>
      </c>
      <c r="J122" s="6">
        <f>SUM($F$2:F122)</f>
        <v>350900</v>
      </c>
    </row>
    <row r="123" spans="4:10" x14ac:dyDescent="0.3">
      <c r="D123">
        <v>122</v>
      </c>
      <c r="E123" s="6">
        <f t="shared" si="4"/>
        <v>2500</v>
      </c>
      <c r="F123" s="6">
        <f t="shared" si="5"/>
        <v>2162.9166666666665</v>
      </c>
      <c r="G123" s="6">
        <f t="shared" si="6"/>
        <v>4662.9166666666661</v>
      </c>
      <c r="H123" s="6">
        <f t="shared" si="7"/>
        <v>445000</v>
      </c>
      <c r="J123" s="6">
        <f>SUM($F$2:F123)</f>
        <v>353062.91666666669</v>
      </c>
    </row>
    <row r="124" spans="4:10" x14ac:dyDescent="0.3">
      <c r="D124">
        <v>123</v>
      </c>
      <c r="E124" s="6">
        <f t="shared" si="4"/>
        <v>2500</v>
      </c>
      <c r="F124" s="6">
        <f t="shared" si="5"/>
        <v>2150.8333333333335</v>
      </c>
      <c r="G124" s="6">
        <f t="shared" si="6"/>
        <v>4650.8333333333339</v>
      </c>
      <c r="H124" s="6">
        <f t="shared" si="7"/>
        <v>442500</v>
      </c>
      <c r="J124" s="6">
        <f>SUM($F$2:F124)</f>
        <v>355213.75</v>
      </c>
    </row>
    <row r="125" spans="4:10" x14ac:dyDescent="0.3">
      <c r="D125">
        <v>124</v>
      </c>
      <c r="E125" s="6">
        <f t="shared" si="4"/>
        <v>2500</v>
      </c>
      <c r="F125" s="6">
        <f t="shared" si="5"/>
        <v>2138.75</v>
      </c>
      <c r="G125" s="6">
        <f t="shared" si="6"/>
        <v>4638.75</v>
      </c>
      <c r="H125" s="6">
        <f t="shared" si="7"/>
        <v>440000</v>
      </c>
      <c r="J125" s="6">
        <f>SUM($F$2:F125)</f>
        <v>357352.5</v>
      </c>
    </row>
    <row r="126" spans="4:10" x14ac:dyDescent="0.3">
      <c r="D126">
        <v>125</v>
      </c>
      <c r="E126" s="6">
        <f t="shared" si="4"/>
        <v>2500</v>
      </c>
      <c r="F126" s="6">
        <f t="shared" si="5"/>
        <v>2126.6666666666665</v>
      </c>
      <c r="G126" s="6">
        <f t="shared" si="6"/>
        <v>4626.6666666666661</v>
      </c>
      <c r="H126" s="6">
        <f t="shared" si="7"/>
        <v>437500</v>
      </c>
      <c r="J126" s="6">
        <f>SUM($F$2:F126)</f>
        <v>359479.16666666669</v>
      </c>
    </row>
    <row r="127" spans="4:10" x14ac:dyDescent="0.3">
      <c r="D127">
        <v>126</v>
      </c>
      <c r="E127" s="6">
        <f t="shared" si="4"/>
        <v>2500</v>
      </c>
      <c r="F127" s="6">
        <f t="shared" si="5"/>
        <v>2114.5833333333335</v>
      </c>
      <c r="G127" s="6">
        <f t="shared" si="6"/>
        <v>4614.5833333333339</v>
      </c>
      <c r="H127" s="6">
        <f t="shared" si="7"/>
        <v>435000</v>
      </c>
      <c r="J127" s="6">
        <f>SUM($F$2:F127)</f>
        <v>361593.75</v>
      </c>
    </row>
    <row r="128" spans="4:10" x14ac:dyDescent="0.3">
      <c r="D128">
        <v>127</v>
      </c>
      <c r="E128" s="6">
        <f t="shared" si="4"/>
        <v>2500</v>
      </c>
      <c r="F128" s="6">
        <f t="shared" si="5"/>
        <v>2102.5</v>
      </c>
      <c r="G128" s="6">
        <f t="shared" si="6"/>
        <v>4602.5</v>
      </c>
      <c r="H128" s="6">
        <f t="shared" si="7"/>
        <v>432500</v>
      </c>
      <c r="J128" s="6">
        <f>SUM($F$2:F128)</f>
        <v>363696.25</v>
      </c>
    </row>
    <row r="129" spans="4:10" x14ac:dyDescent="0.3">
      <c r="D129">
        <v>128</v>
      </c>
      <c r="E129" s="6">
        <f t="shared" si="4"/>
        <v>2500</v>
      </c>
      <c r="F129" s="6">
        <f t="shared" si="5"/>
        <v>2090.4166666666665</v>
      </c>
      <c r="G129" s="6">
        <f t="shared" si="6"/>
        <v>4590.4166666666661</v>
      </c>
      <c r="H129" s="6">
        <f t="shared" si="7"/>
        <v>430000</v>
      </c>
      <c r="J129" s="6">
        <f>SUM($F$2:F129)</f>
        <v>365786.66666666669</v>
      </c>
    </row>
    <row r="130" spans="4:10" x14ac:dyDescent="0.3">
      <c r="D130">
        <v>129</v>
      </c>
      <c r="E130" s="6">
        <f t="shared" si="4"/>
        <v>2500</v>
      </c>
      <c r="F130" s="6">
        <f t="shared" si="5"/>
        <v>2078.3333333333335</v>
      </c>
      <c r="G130" s="6">
        <f t="shared" si="6"/>
        <v>4578.3333333333339</v>
      </c>
      <c r="H130" s="6">
        <f t="shared" si="7"/>
        <v>427500</v>
      </c>
      <c r="J130" s="6">
        <f>SUM($F$2:F130)</f>
        <v>367865</v>
      </c>
    </row>
    <row r="131" spans="4:10" x14ac:dyDescent="0.3">
      <c r="D131">
        <v>130</v>
      </c>
      <c r="E131" s="6">
        <f t="shared" si="4"/>
        <v>2500</v>
      </c>
      <c r="F131" s="6">
        <f t="shared" si="5"/>
        <v>2066.25</v>
      </c>
      <c r="G131" s="6">
        <f t="shared" si="6"/>
        <v>4566.25</v>
      </c>
      <c r="H131" s="6">
        <f t="shared" si="7"/>
        <v>425000</v>
      </c>
      <c r="J131" s="6">
        <f>SUM($F$2:F131)</f>
        <v>369931.25</v>
      </c>
    </row>
    <row r="132" spans="4:10" x14ac:dyDescent="0.3">
      <c r="D132">
        <v>131</v>
      </c>
      <c r="E132" s="6">
        <f t="shared" ref="E132:E195" si="8">E131</f>
        <v>2500</v>
      </c>
      <c r="F132" s="6">
        <f t="shared" ref="F132:F195" si="9">H131*$I$2/12</f>
        <v>2054.1666666666665</v>
      </c>
      <c r="G132" s="6">
        <f t="shared" ref="G132:G195" si="10">F132+E132</f>
        <v>4554.1666666666661</v>
      </c>
      <c r="H132" s="6">
        <f t="shared" ref="H132:H195" si="11">H131-E132</f>
        <v>422500</v>
      </c>
      <c r="J132" s="6">
        <f>SUM($F$2:F132)</f>
        <v>371985.41666666669</v>
      </c>
    </row>
    <row r="133" spans="4:10" x14ac:dyDescent="0.3">
      <c r="D133">
        <v>132</v>
      </c>
      <c r="E133" s="6">
        <f t="shared" si="8"/>
        <v>2500</v>
      </c>
      <c r="F133" s="6">
        <f t="shared" si="9"/>
        <v>2042.0833333333333</v>
      </c>
      <c r="G133" s="6">
        <f t="shared" si="10"/>
        <v>4542.083333333333</v>
      </c>
      <c r="H133" s="6">
        <f t="shared" si="11"/>
        <v>420000</v>
      </c>
      <c r="J133" s="6">
        <f>SUM($F$2:F133)</f>
        <v>374027.5</v>
      </c>
    </row>
    <row r="134" spans="4:10" x14ac:dyDescent="0.3">
      <c r="D134">
        <v>133</v>
      </c>
      <c r="E134" s="6">
        <f t="shared" si="8"/>
        <v>2500</v>
      </c>
      <c r="F134" s="6">
        <f t="shared" si="9"/>
        <v>2030</v>
      </c>
      <c r="G134" s="6">
        <f t="shared" si="10"/>
        <v>4530</v>
      </c>
      <c r="H134" s="6">
        <f t="shared" si="11"/>
        <v>417500</v>
      </c>
      <c r="J134" s="6">
        <f>SUM($F$2:F134)</f>
        <v>376057.5</v>
      </c>
    </row>
    <row r="135" spans="4:10" x14ac:dyDescent="0.3">
      <c r="D135">
        <v>134</v>
      </c>
      <c r="E135" s="6">
        <f t="shared" si="8"/>
        <v>2500</v>
      </c>
      <c r="F135" s="6">
        <f t="shared" si="9"/>
        <v>2017.9166666666667</v>
      </c>
      <c r="G135" s="6">
        <f t="shared" si="10"/>
        <v>4517.916666666667</v>
      </c>
      <c r="H135" s="6">
        <f t="shared" si="11"/>
        <v>415000</v>
      </c>
      <c r="J135" s="6">
        <f>SUM($F$2:F135)</f>
        <v>378075.41666666669</v>
      </c>
    </row>
    <row r="136" spans="4:10" x14ac:dyDescent="0.3">
      <c r="D136">
        <v>135</v>
      </c>
      <c r="E136" s="6">
        <f t="shared" si="8"/>
        <v>2500</v>
      </c>
      <c r="F136" s="6">
        <f t="shared" si="9"/>
        <v>2005.8333333333333</v>
      </c>
      <c r="G136" s="6">
        <f t="shared" si="10"/>
        <v>4505.833333333333</v>
      </c>
      <c r="H136" s="6">
        <f t="shared" si="11"/>
        <v>412500</v>
      </c>
      <c r="J136" s="6">
        <f>SUM($F$2:F136)</f>
        <v>380081.25</v>
      </c>
    </row>
    <row r="137" spans="4:10" x14ac:dyDescent="0.3">
      <c r="D137">
        <v>136</v>
      </c>
      <c r="E137" s="6">
        <f t="shared" si="8"/>
        <v>2500</v>
      </c>
      <c r="F137" s="6">
        <f t="shared" si="9"/>
        <v>1993.75</v>
      </c>
      <c r="G137" s="6">
        <f t="shared" si="10"/>
        <v>4493.75</v>
      </c>
      <c r="H137" s="6">
        <f t="shared" si="11"/>
        <v>410000</v>
      </c>
      <c r="J137" s="6">
        <f>SUM($F$2:F137)</f>
        <v>382075</v>
      </c>
    </row>
    <row r="138" spans="4:10" x14ac:dyDescent="0.3">
      <c r="D138">
        <v>137</v>
      </c>
      <c r="E138" s="6">
        <f t="shared" si="8"/>
        <v>2500</v>
      </c>
      <c r="F138" s="6">
        <f t="shared" si="9"/>
        <v>1981.6666666666667</v>
      </c>
      <c r="G138" s="6">
        <f t="shared" si="10"/>
        <v>4481.666666666667</v>
      </c>
      <c r="H138" s="6">
        <f t="shared" si="11"/>
        <v>407500</v>
      </c>
      <c r="J138" s="6">
        <f>SUM($F$2:F138)</f>
        <v>384056.66666666669</v>
      </c>
    </row>
    <row r="139" spans="4:10" x14ac:dyDescent="0.3">
      <c r="D139">
        <v>138</v>
      </c>
      <c r="E139" s="6">
        <f t="shared" si="8"/>
        <v>2500</v>
      </c>
      <c r="F139" s="6">
        <f t="shared" si="9"/>
        <v>1969.5833333333333</v>
      </c>
      <c r="G139" s="6">
        <f t="shared" si="10"/>
        <v>4469.583333333333</v>
      </c>
      <c r="H139" s="6">
        <f t="shared" si="11"/>
        <v>405000</v>
      </c>
      <c r="J139" s="6">
        <f>SUM($F$2:F139)</f>
        <v>386026.25</v>
      </c>
    </row>
    <row r="140" spans="4:10" x14ac:dyDescent="0.3">
      <c r="D140">
        <v>139</v>
      </c>
      <c r="E140" s="6">
        <f t="shared" si="8"/>
        <v>2500</v>
      </c>
      <c r="F140" s="6">
        <f t="shared" si="9"/>
        <v>1957.5</v>
      </c>
      <c r="G140" s="6">
        <f t="shared" si="10"/>
        <v>4457.5</v>
      </c>
      <c r="H140" s="6">
        <f t="shared" si="11"/>
        <v>402500</v>
      </c>
      <c r="J140" s="6">
        <f>SUM($F$2:F140)</f>
        <v>387983.75</v>
      </c>
    </row>
    <row r="141" spans="4:10" x14ac:dyDescent="0.3">
      <c r="D141">
        <v>140</v>
      </c>
      <c r="E141" s="6">
        <f t="shared" si="8"/>
        <v>2500</v>
      </c>
      <c r="F141" s="6">
        <f t="shared" si="9"/>
        <v>1945.4166666666667</v>
      </c>
      <c r="G141" s="6">
        <f t="shared" si="10"/>
        <v>4445.416666666667</v>
      </c>
      <c r="H141" s="6">
        <f t="shared" si="11"/>
        <v>400000</v>
      </c>
      <c r="J141" s="6">
        <f>SUM($F$2:F141)</f>
        <v>389929.16666666669</v>
      </c>
    </row>
    <row r="142" spans="4:10" x14ac:dyDescent="0.3">
      <c r="D142">
        <v>141</v>
      </c>
      <c r="E142" s="6">
        <f t="shared" si="8"/>
        <v>2500</v>
      </c>
      <c r="F142" s="6">
        <f t="shared" si="9"/>
        <v>1933.3333333333333</v>
      </c>
      <c r="G142" s="6">
        <f t="shared" si="10"/>
        <v>4433.333333333333</v>
      </c>
      <c r="H142" s="6">
        <f t="shared" si="11"/>
        <v>397500</v>
      </c>
      <c r="J142" s="6">
        <f>SUM($F$2:F142)</f>
        <v>391862.5</v>
      </c>
    </row>
    <row r="143" spans="4:10" x14ac:dyDescent="0.3">
      <c r="D143">
        <v>142</v>
      </c>
      <c r="E143" s="6">
        <f t="shared" si="8"/>
        <v>2500</v>
      </c>
      <c r="F143" s="6">
        <f t="shared" si="9"/>
        <v>1921.25</v>
      </c>
      <c r="G143" s="6">
        <f t="shared" si="10"/>
        <v>4421.25</v>
      </c>
      <c r="H143" s="6">
        <f t="shared" si="11"/>
        <v>395000</v>
      </c>
      <c r="J143" s="6">
        <f>SUM($F$2:F143)</f>
        <v>393783.75</v>
      </c>
    </row>
    <row r="144" spans="4:10" x14ac:dyDescent="0.3">
      <c r="D144">
        <v>143</v>
      </c>
      <c r="E144" s="6">
        <f t="shared" si="8"/>
        <v>2500</v>
      </c>
      <c r="F144" s="6">
        <f t="shared" si="9"/>
        <v>1909.1666666666667</v>
      </c>
      <c r="G144" s="6">
        <f t="shared" si="10"/>
        <v>4409.166666666667</v>
      </c>
      <c r="H144" s="6">
        <f t="shared" si="11"/>
        <v>392500</v>
      </c>
      <c r="J144" s="6">
        <f>SUM($F$2:F144)</f>
        <v>395692.91666666669</v>
      </c>
    </row>
    <row r="145" spans="4:10" x14ac:dyDescent="0.3">
      <c r="D145">
        <v>144</v>
      </c>
      <c r="E145" s="6">
        <f t="shared" si="8"/>
        <v>2500</v>
      </c>
      <c r="F145" s="6">
        <f t="shared" si="9"/>
        <v>1897.0833333333333</v>
      </c>
      <c r="G145" s="6">
        <f t="shared" si="10"/>
        <v>4397.083333333333</v>
      </c>
      <c r="H145" s="6">
        <f t="shared" si="11"/>
        <v>390000</v>
      </c>
      <c r="J145" s="6">
        <f>SUM($F$2:F145)</f>
        <v>397590</v>
      </c>
    </row>
    <row r="146" spans="4:10" x14ac:dyDescent="0.3">
      <c r="D146">
        <v>145</v>
      </c>
      <c r="E146" s="6">
        <f t="shared" si="8"/>
        <v>2500</v>
      </c>
      <c r="F146" s="6">
        <f t="shared" si="9"/>
        <v>1885</v>
      </c>
      <c r="G146" s="6">
        <f t="shared" si="10"/>
        <v>4385</v>
      </c>
      <c r="H146" s="6">
        <f t="shared" si="11"/>
        <v>387500</v>
      </c>
      <c r="J146" s="6">
        <f>SUM($F$2:F146)</f>
        <v>399475</v>
      </c>
    </row>
    <row r="147" spans="4:10" x14ac:dyDescent="0.3">
      <c r="D147">
        <v>146</v>
      </c>
      <c r="E147" s="6">
        <f t="shared" si="8"/>
        <v>2500</v>
      </c>
      <c r="F147" s="6">
        <f t="shared" si="9"/>
        <v>1872.9166666666667</v>
      </c>
      <c r="G147" s="6">
        <f t="shared" si="10"/>
        <v>4372.916666666667</v>
      </c>
      <c r="H147" s="6">
        <f t="shared" si="11"/>
        <v>385000</v>
      </c>
      <c r="J147" s="6">
        <f>SUM($F$2:F147)</f>
        <v>401347.91666666669</v>
      </c>
    </row>
    <row r="148" spans="4:10" x14ac:dyDescent="0.3">
      <c r="D148">
        <v>147</v>
      </c>
      <c r="E148" s="6">
        <f t="shared" si="8"/>
        <v>2500</v>
      </c>
      <c r="F148" s="6">
        <f t="shared" si="9"/>
        <v>1860.8333333333333</v>
      </c>
      <c r="G148" s="6">
        <f t="shared" si="10"/>
        <v>4360.833333333333</v>
      </c>
      <c r="H148" s="6">
        <f t="shared" si="11"/>
        <v>382500</v>
      </c>
      <c r="J148" s="6">
        <f>SUM($F$2:F148)</f>
        <v>403208.75</v>
      </c>
    </row>
    <row r="149" spans="4:10" x14ac:dyDescent="0.3">
      <c r="D149">
        <v>148</v>
      </c>
      <c r="E149" s="6">
        <f t="shared" si="8"/>
        <v>2500</v>
      </c>
      <c r="F149" s="6">
        <f t="shared" si="9"/>
        <v>1848.75</v>
      </c>
      <c r="G149" s="6">
        <f t="shared" si="10"/>
        <v>4348.75</v>
      </c>
      <c r="H149" s="6">
        <f t="shared" si="11"/>
        <v>380000</v>
      </c>
      <c r="J149" s="6">
        <f>SUM($F$2:F149)</f>
        <v>405057.5</v>
      </c>
    </row>
    <row r="150" spans="4:10" x14ac:dyDescent="0.3">
      <c r="D150">
        <v>149</v>
      </c>
      <c r="E150" s="6">
        <f t="shared" si="8"/>
        <v>2500</v>
      </c>
      <c r="F150" s="6">
        <f t="shared" si="9"/>
        <v>1836.6666666666667</v>
      </c>
      <c r="G150" s="6">
        <f t="shared" si="10"/>
        <v>4336.666666666667</v>
      </c>
      <c r="H150" s="6">
        <f t="shared" si="11"/>
        <v>377500</v>
      </c>
      <c r="J150" s="6">
        <f>SUM($F$2:F150)</f>
        <v>406894.16666666669</v>
      </c>
    </row>
    <row r="151" spans="4:10" x14ac:dyDescent="0.3">
      <c r="D151">
        <v>150</v>
      </c>
      <c r="E151" s="6">
        <f t="shared" si="8"/>
        <v>2500</v>
      </c>
      <c r="F151" s="6">
        <f t="shared" si="9"/>
        <v>1824.5833333333333</v>
      </c>
      <c r="G151" s="6">
        <f t="shared" si="10"/>
        <v>4324.583333333333</v>
      </c>
      <c r="H151" s="6">
        <f t="shared" si="11"/>
        <v>375000</v>
      </c>
      <c r="J151" s="6">
        <f>SUM($F$2:F151)</f>
        <v>408718.75</v>
      </c>
    </row>
    <row r="152" spans="4:10" x14ac:dyDescent="0.3">
      <c r="D152">
        <v>151</v>
      </c>
      <c r="E152" s="6">
        <f t="shared" si="8"/>
        <v>2500</v>
      </c>
      <c r="F152" s="6">
        <f t="shared" si="9"/>
        <v>1812.5</v>
      </c>
      <c r="G152" s="6">
        <f t="shared" si="10"/>
        <v>4312.5</v>
      </c>
      <c r="H152" s="6">
        <f t="shared" si="11"/>
        <v>372500</v>
      </c>
      <c r="J152" s="6">
        <f>SUM($F$2:F152)</f>
        <v>410531.25</v>
      </c>
    </row>
    <row r="153" spans="4:10" x14ac:dyDescent="0.3">
      <c r="D153">
        <v>152</v>
      </c>
      <c r="E153" s="6">
        <f t="shared" si="8"/>
        <v>2500</v>
      </c>
      <c r="F153" s="6">
        <f t="shared" si="9"/>
        <v>1800.4166666666667</v>
      </c>
      <c r="G153" s="6">
        <f t="shared" si="10"/>
        <v>4300.416666666667</v>
      </c>
      <c r="H153" s="6">
        <f t="shared" si="11"/>
        <v>370000</v>
      </c>
      <c r="J153" s="6">
        <f>SUM($F$2:F153)</f>
        <v>412331.66666666669</v>
      </c>
    </row>
    <row r="154" spans="4:10" x14ac:dyDescent="0.3">
      <c r="D154">
        <v>153</v>
      </c>
      <c r="E154" s="6">
        <f t="shared" si="8"/>
        <v>2500</v>
      </c>
      <c r="F154" s="6">
        <f t="shared" si="9"/>
        <v>1788.3333333333333</v>
      </c>
      <c r="G154" s="6">
        <f t="shared" si="10"/>
        <v>4288.333333333333</v>
      </c>
      <c r="H154" s="6">
        <f t="shared" si="11"/>
        <v>367500</v>
      </c>
      <c r="J154" s="6">
        <f>SUM($F$2:F154)</f>
        <v>414120</v>
      </c>
    </row>
    <row r="155" spans="4:10" x14ac:dyDescent="0.3">
      <c r="D155">
        <v>154</v>
      </c>
      <c r="E155" s="6">
        <f t="shared" si="8"/>
        <v>2500</v>
      </c>
      <c r="F155" s="6">
        <f t="shared" si="9"/>
        <v>1776.25</v>
      </c>
      <c r="G155" s="6">
        <f t="shared" si="10"/>
        <v>4276.25</v>
      </c>
      <c r="H155" s="6">
        <f t="shared" si="11"/>
        <v>365000</v>
      </c>
      <c r="J155" s="6">
        <f>SUM($F$2:F155)</f>
        <v>415896.25</v>
      </c>
    </row>
    <row r="156" spans="4:10" x14ac:dyDescent="0.3">
      <c r="D156">
        <v>155</v>
      </c>
      <c r="E156" s="6">
        <f t="shared" si="8"/>
        <v>2500</v>
      </c>
      <c r="F156" s="6">
        <f t="shared" si="9"/>
        <v>1764.1666666666667</v>
      </c>
      <c r="G156" s="6">
        <f t="shared" si="10"/>
        <v>4264.166666666667</v>
      </c>
      <c r="H156" s="6">
        <f t="shared" si="11"/>
        <v>362500</v>
      </c>
      <c r="J156" s="6">
        <f>SUM($F$2:F156)</f>
        <v>417660.41666666669</v>
      </c>
    </row>
    <row r="157" spans="4:10" x14ac:dyDescent="0.3">
      <c r="D157">
        <v>156</v>
      </c>
      <c r="E157" s="6">
        <f t="shared" si="8"/>
        <v>2500</v>
      </c>
      <c r="F157" s="6">
        <f t="shared" si="9"/>
        <v>1752.0833333333333</v>
      </c>
      <c r="G157" s="6">
        <f t="shared" si="10"/>
        <v>4252.083333333333</v>
      </c>
      <c r="H157" s="6">
        <f t="shared" si="11"/>
        <v>360000</v>
      </c>
      <c r="J157" s="6">
        <f>SUM($F$2:F157)</f>
        <v>419412.5</v>
      </c>
    </row>
    <row r="158" spans="4:10" x14ac:dyDescent="0.3">
      <c r="D158">
        <v>157</v>
      </c>
      <c r="E158" s="6">
        <f t="shared" si="8"/>
        <v>2500</v>
      </c>
      <c r="F158" s="6">
        <f t="shared" si="9"/>
        <v>1740</v>
      </c>
      <c r="G158" s="6">
        <f t="shared" si="10"/>
        <v>4240</v>
      </c>
      <c r="H158" s="6">
        <f t="shared" si="11"/>
        <v>357500</v>
      </c>
      <c r="J158" s="6">
        <f>SUM($F$2:F158)</f>
        <v>421152.5</v>
      </c>
    </row>
    <row r="159" spans="4:10" x14ac:dyDescent="0.3">
      <c r="D159">
        <v>158</v>
      </c>
      <c r="E159" s="6">
        <f t="shared" si="8"/>
        <v>2500</v>
      </c>
      <c r="F159" s="6">
        <f t="shared" si="9"/>
        <v>1727.9166666666667</v>
      </c>
      <c r="G159" s="6">
        <f t="shared" si="10"/>
        <v>4227.916666666667</v>
      </c>
      <c r="H159" s="6">
        <f t="shared" si="11"/>
        <v>355000</v>
      </c>
      <c r="J159" s="6">
        <f>SUM($F$2:F159)</f>
        <v>422880.41666666669</v>
      </c>
    </row>
    <row r="160" spans="4:10" x14ac:dyDescent="0.3">
      <c r="D160">
        <v>159</v>
      </c>
      <c r="E160" s="6">
        <f t="shared" si="8"/>
        <v>2500</v>
      </c>
      <c r="F160" s="6">
        <f t="shared" si="9"/>
        <v>1715.8333333333333</v>
      </c>
      <c r="G160" s="6">
        <f t="shared" si="10"/>
        <v>4215.833333333333</v>
      </c>
      <c r="H160" s="6">
        <f t="shared" si="11"/>
        <v>352500</v>
      </c>
      <c r="J160" s="6">
        <f>SUM($F$2:F160)</f>
        <v>424596.25</v>
      </c>
    </row>
    <row r="161" spans="4:10" x14ac:dyDescent="0.3">
      <c r="D161">
        <v>160</v>
      </c>
      <c r="E161" s="6">
        <f t="shared" si="8"/>
        <v>2500</v>
      </c>
      <c r="F161" s="6">
        <f t="shared" si="9"/>
        <v>1703.75</v>
      </c>
      <c r="G161" s="6">
        <f t="shared" si="10"/>
        <v>4203.75</v>
      </c>
      <c r="H161" s="6">
        <f t="shared" si="11"/>
        <v>350000</v>
      </c>
      <c r="J161" s="6">
        <f>SUM($F$2:F161)</f>
        <v>426300</v>
      </c>
    </row>
    <row r="162" spans="4:10" x14ac:dyDescent="0.3">
      <c r="D162">
        <v>161</v>
      </c>
      <c r="E162" s="6">
        <f t="shared" si="8"/>
        <v>2500</v>
      </c>
      <c r="F162" s="6">
        <f t="shared" si="9"/>
        <v>1691.6666666666667</v>
      </c>
      <c r="G162" s="6">
        <f t="shared" si="10"/>
        <v>4191.666666666667</v>
      </c>
      <c r="H162" s="6">
        <f t="shared" si="11"/>
        <v>347500</v>
      </c>
      <c r="J162" s="6">
        <f>SUM($F$2:F162)</f>
        <v>427991.66666666669</v>
      </c>
    </row>
    <row r="163" spans="4:10" x14ac:dyDescent="0.3">
      <c r="D163">
        <v>162</v>
      </c>
      <c r="E163" s="6">
        <f t="shared" si="8"/>
        <v>2500</v>
      </c>
      <c r="F163" s="6">
        <f t="shared" si="9"/>
        <v>1679.5833333333333</v>
      </c>
      <c r="G163" s="6">
        <f t="shared" si="10"/>
        <v>4179.583333333333</v>
      </c>
      <c r="H163" s="6">
        <f t="shared" si="11"/>
        <v>345000</v>
      </c>
      <c r="J163" s="6">
        <f>SUM($F$2:F163)</f>
        <v>429671.25</v>
      </c>
    </row>
    <row r="164" spans="4:10" x14ac:dyDescent="0.3">
      <c r="D164">
        <v>163</v>
      </c>
      <c r="E164" s="6">
        <f t="shared" si="8"/>
        <v>2500</v>
      </c>
      <c r="F164" s="6">
        <f t="shared" si="9"/>
        <v>1667.5</v>
      </c>
      <c r="G164" s="6">
        <f t="shared" si="10"/>
        <v>4167.5</v>
      </c>
      <c r="H164" s="6">
        <f t="shared" si="11"/>
        <v>342500</v>
      </c>
      <c r="J164" s="6">
        <f>SUM($F$2:F164)</f>
        <v>431338.75</v>
      </c>
    </row>
    <row r="165" spans="4:10" x14ac:dyDescent="0.3">
      <c r="D165">
        <v>164</v>
      </c>
      <c r="E165" s="6">
        <f t="shared" si="8"/>
        <v>2500</v>
      </c>
      <c r="F165" s="6">
        <f t="shared" si="9"/>
        <v>1655.4166666666667</v>
      </c>
      <c r="G165" s="6">
        <f t="shared" si="10"/>
        <v>4155.416666666667</v>
      </c>
      <c r="H165" s="6">
        <f t="shared" si="11"/>
        <v>340000</v>
      </c>
      <c r="J165" s="6">
        <f>SUM($F$2:F165)</f>
        <v>432994.16666666669</v>
      </c>
    </row>
    <row r="166" spans="4:10" x14ac:dyDescent="0.3">
      <c r="D166">
        <v>165</v>
      </c>
      <c r="E166" s="6">
        <f t="shared" si="8"/>
        <v>2500</v>
      </c>
      <c r="F166" s="6">
        <f t="shared" si="9"/>
        <v>1643.3333333333333</v>
      </c>
      <c r="G166" s="6">
        <f t="shared" si="10"/>
        <v>4143.333333333333</v>
      </c>
      <c r="H166" s="6">
        <f t="shared" si="11"/>
        <v>337500</v>
      </c>
      <c r="J166" s="6">
        <f>SUM($F$2:F166)</f>
        <v>434637.5</v>
      </c>
    </row>
    <row r="167" spans="4:10" x14ac:dyDescent="0.3">
      <c r="D167">
        <v>166</v>
      </c>
      <c r="E167" s="6">
        <f t="shared" si="8"/>
        <v>2500</v>
      </c>
      <c r="F167" s="6">
        <f t="shared" si="9"/>
        <v>1631.25</v>
      </c>
      <c r="G167" s="6">
        <f t="shared" si="10"/>
        <v>4131.25</v>
      </c>
      <c r="H167" s="6">
        <f t="shared" si="11"/>
        <v>335000</v>
      </c>
      <c r="J167" s="6">
        <f>SUM($F$2:F167)</f>
        <v>436268.75</v>
      </c>
    </row>
    <row r="168" spans="4:10" x14ac:dyDescent="0.3">
      <c r="D168">
        <v>167</v>
      </c>
      <c r="E168" s="6">
        <f t="shared" si="8"/>
        <v>2500</v>
      </c>
      <c r="F168" s="6">
        <f t="shared" si="9"/>
        <v>1619.1666666666667</v>
      </c>
      <c r="G168" s="6">
        <f t="shared" si="10"/>
        <v>4119.166666666667</v>
      </c>
      <c r="H168" s="6">
        <f t="shared" si="11"/>
        <v>332500</v>
      </c>
      <c r="J168" s="6">
        <f>SUM($F$2:F168)</f>
        <v>437887.91666666669</v>
      </c>
    </row>
    <row r="169" spans="4:10" x14ac:dyDescent="0.3">
      <c r="D169">
        <v>168</v>
      </c>
      <c r="E169" s="6">
        <f t="shared" si="8"/>
        <v>2500</v>
      </c>
      <c r="F169" s="6">
        <f t="shared" si="9"/>
        <v>1607.0833333333333</v>
      </c>
      <c r="G169" s="6">
        <f t="shared" si="10"/>
        <v>4107.083333333333</v>
      </c>
      <c r="H169" s="6">
        <f t="shared" si="11"/>
        <v>330000</v>
      </c>
      <c r="J169" s="6">
        <f>SUM($F$2:F169)</f>
        <v>439495</v>
      </c>
    </row>
    <row r="170" spans="4:10" x14ac:dyDescent="0.3">
      <c r="D170">
        <v>169</v>
      </c>
      <c r="E170" s="6">
        <f t="shared" si="8"/>
        <v>2500</v>
      </c>
      <c r="F170" s="6">
        <f t="shared" si="9"/>
        <v>1595</v>
      </c>
      <c r="G170" s="6">
        <f t="shared" si="10"/>
        <v>4095</v>
      </c>
      <c r="H170" s="6">
        <f t="shared" si="11"/>
        <v>327500</v>
      </c>
      <c r="J170" s="6">
        <f>SUM($F$2:F170)</f>
        <v>441090</v>
      </c>
    </row>
    <row r="171" spans="4:10" x14ac:dyDescent="0.3">
      <c r="D171">
        <v>170</v>
      </c>
      <c r="E171" s="6">
        <f t="shared" si="8"/>
        <v>2500</v>
      </c>
      <c r="F171" s="6">
        <f t="shared" si="9"/>
        <v>1582.9166666666667</v>
      </c>
      <c r="G171" s="6">
        <f t="shared" si="10"/>
        <v>4082.916666666667</v>
      </c>
      <c r="H171" s="6">
        <f t="shared" si="11"/>
        <v>325000</v>
      </c>
      <c r="J171" s="6">
        <f>SUM($F$2:F171)</f>
        <v>442672.91666666669</v>
      </c>
    </row>
    <row r="172" spans="4:10" x14ac:dyDescent="0.3">
      <c r="D172">
        <v>171</v>
      </c>
      <c r="E172" s="6">
        <f t="shared" si="8"/>
        <v>2500</v>
      </c>
      <c r="F172" s="6">
        <f t="shared" si="9"/>
        <v>1570.8333333333333</v>
      </c>
      <c r="G172" s="6">
        <f t="shared" si="10"/>
        <v>4070.833333333333</v>
      </c>
      <c r="H172" s="6">
        <f t="shared" si="11"/>
        <v>322500</v>
      </c>
      <c r="J172" s="6">
        <f>SUM($F$2:F172)</f>
        <v>444243.75</v>
      </c>
    </row>
    <row r="173" spans="4:10" x14ac:dyDescent="0.3">
      <c r="D173">
        <v>172</v>
      </c>
      <c r="E173" s="6">
        <f t="shared" si="8"/>
        <v>2500</v>
      </c>
      <c r="F173" s="6">
        <f t="shared" si="9"/>
        <v>1558.75</v>
      </c>
      <c r="G173" s="6">
        <f t="shared" si="10"/>
        <v>4058.75</v>
      </c>
      <c r="H173" s="6">
        <f t="shared" si="11"/>
        <v>320000</v>
      </c>
      <c r="J173" s="6">
        <f>SUM($F$2:F173)</f>
        <v>445802.5</v>
      </c>
    </row>
    <row r="174" spans="4:10" x14ac:dyDescent="0.3">
      <c r="D174">
        <v>173</v>
      </c>
      <c r="E174" s="6">
        <f t="shared" si="8"/>
        <v>2500</v>
      </c>
      <c r="F174" s="6">
        <f t="shared" si="9"/>
        <v>1546.6666666666667</v>
      </c>
      <c r="G174" s="6">
        <f t="shared" si="10"/>
        <v>4046.666666666667</v>
      </c>
      <c r="H174" s="6">
        <f t="shared" si="11"/>
        <v>317500</v>
      </c>
      <c r="J174" s="6">
        <f>SUM($F$2:F174)</f>
        <v>447349.16666666669</v>
      </c>
    </row>
    <row r="175" spans="4:10" x14ac:dyDescent="0.3">
      <c r="D175">
        <v>174</v>
      </c>
      <c r="E175" s="6">
        <f t="shared" si="8"/>
        <v>2500</v>
      </c>
      <c r="F175" s="6">
        <f t="shared" si="9"/>
        <v>1534.5833333333333</v>
      </c>
      <c r="G175" s="6">
        <f t="shared" si="10"/>
        <v>4034.583333333333</v>
      </c>
      <c r="H175" s="6">
        <f t="shared" si="11"/>
        <v>315000</v>
      </c>
      <c r="J175" s="6">
        <f>SUM($F$2:F175)</f>
        <v>448883.75</v>
      </c>
    </row>
    <row r="176" spans="4:10" x14ac:dyDescent="0.3">
      <c r="D176">
        <v>175</v>
      </c>
      <c r="E176" s="6">
        <f t="shared" si="8"/>
        <v>2500</v>
      </c>
      <c r="F176" s="6">
        <f t="shared" si="9"/>
        <v>1522.5</v>
      </c>
      <c r="G176" s="6">
        <f t="shared" si="10"/>
        <v>4022.5</v>
      </c>
      <c r="H176" s="6">
        <f t="shared" si="11"/>
        <v>312500</v>
      </c>
      <c r="J176" s="6">
        <f>SUM($F$2:F176)</f>
        <v>450406.25</v>
      </c>
    </row>
    <row r="177" spans="4:10" x14ac:dyDescent="0.3">
      <c r="D177">
        <v>176</v>
      </c>
      <c r="E177" s="6">
        <f t="shared" si="8"/>
        <v>2500</v>
      </c>
      <c r="F177" s="6">
        <f t="shared" si="9"/>
        <v>1510.4166666666667</v>
      </c>
      <c r="G177" s="6">
        <f t="shared" si="10"/>
        <v>4010.416666666667</v>
      </c>
      <c r="H177" s="6">
        <f t="shared" si="11"/>
        <v>310000</v>
      </c>
      <c r="J177" s="6">
        <f>SUM($F$2:F177)</f>
        <v>451916.66666666669</v>
      </c>
    </row>
    <row r="178" spans="4:10" x14ac:dyDescent="0.3">
      <c r="D178">
        <v>177</v>
      </c>
      <c r="E178" s="6">
        <f t="shared" si="8"/>
        <v>2500</v>
      </c>
      <c r="F178" s="6">
        <f t="shared" si="9"/>
        <v>1498.3333333333333</v>
      </c>
      <c r="G178" s="6">
        <f t="shared" si="10"/>
        <v>3998.333333333333</v>
      </c>
      <c r="H178" s="6">
        <f t="shared" si="11"/>
        <v>307500</v>
      </c>
      <c r="J178" s="6">
        <f>SUM($F$2:F178)</f>
        <v>453415</v>
      </c>
    </row>
    <row r="179" spans="4:10" x14ac:dyDescent="0.3">
      <c r="D179">
        <v>178</v>
      </c>
      <c r="E179" s="6">
        <f t="shared" si="8"/>
        <v>2500</v>
      </c>
      <c r="F179" s="6">
        <f t="shared" si="9"/>
        <v>1486.25</v>
      </c>
      <c r="G179" s="6">
        <f t="shared" si="10"/>
        <v>3986.25</v>
      </c>
      <c r="H179" s="6">
        <f t="shared" si="11"/>
        <v>305000</v>
      </c>
      <c r="J179" s="6">
        <f>SUM($F$2:F179)</f>
        <v>454901.25</v>
      </c>
    </row>
    <row r="180" spans="4:10" x14ac:dyDescent="0.3">
      <c r="D180">
        <v>179</v>
      </c>
      <c r="E180" s="6">
        <f t="shared" si="8"/>
        <v>2500</v>
      </c>
      <c r="F180" s="6">
        <f t="shared" si="9"/>
        <v>1474.1666666666667</v>
      </c>
      <c r="G180" s="6">
        <f t="shared" si="10"/>
        <v>3974.166666666667</v>
      </c>
      <c r="H180" s="6">
        <f t="shared" si="11"/>
        <v>302500</v>
      </c>
      <c r="J180" s="6">
        <f>SUM($F$2:F180)</f>
        <v>456375.41666666669</v>
      </c>
    </row>
    <row r="181" spans="4:10" x14ac:dyDescent="0.3">
      <c r="D181">
        <v>180</v>
      </c>
      <c r="E181" s="6">
        <f t="shared" si="8"/>
        <v>2500</v>
      </c>
      <c r="F181" s="6">
        <f t="shared" si="9"/>
        <v>1462.0833333333333</v>
      </c>
      <c r="G181" s="6">
        <f t="shared" si="10"/>
        <v>3962.083333333333</v>
      </c>
      <c r="H181" s="6">
        <f t="shared" si="11"/>
        <v>300000</v>
      </c>
      <c r="J181" s="6">
        <f>SUM($F$2:F181)</f>
        <v>457837.5</v>
      </c>
    </row>
    <row r="182" spans="4:10" x14ac:dyDescent="0.3">
      <c r="D182">
        <v>181</v>
      </c>
      <c r="E182" s="6">
        <f t="shared" si="8"/>
        <v>2500</v>
      </c>
      <c r="F182" s="6">
        <f t="shared" si="9"/>
        <v>1450</v>
      </c>
      <c r="G182" s="6">
        <f t="shared" si="10"/>
        <v>3950</v>
      </c>
      <c r="H182" s="6">
        <f t="shared" si="11"/>
        <v>297500</v>
      </c>
      <c r="J182" s="6">
        <f>SUM($F$2:F182)</f>
        <v>459287.5</v>
      </c>
    </row>
    <row r="183" spans="4:10" x14ac:dyDescent="0.3">
      <c r="D183">
        <v>182</v>
      </c>
      <c r="E183" s="6">
        <f t="shared" si="8"/>
        <v>2500</v>
      </c>
      <c r="F183" s="6">
        <f t="shared" si="9"/>
        <v>1437.9166666666667</v>
      </c>
      <c r="G183" s="6">
        <f t="shared" si="10"/>
        <v>3937.916666666667</v>
      </c>
      <c r="H183" s="6">
        <f t="shared" si="11"/>
        <v>295000</v>
      </c>
      <c r="J183" s="6">
        <f>SUM($F$2:F183)</f>
        <v>460725.41666666669</v>
      </c>
    </row>
    <row r="184" spans="4:10" x14ac:dyDescent="0.3">
      <c r="D184">
        <v>183</v>
      </c>
      <c r="E184" s="6">
        <f t="shared" si="8"/>
        <v>2500</v>
      </c>
      <c r="F184" s="6">
        <f t="shared" si="9"/>
        <v>1425.8333333333333</v>
      </c>
      <c r="G184" s="6">
        <f t="shared" si="10"/>
        <v>3925.833333333333</v>
      </c>
      <c r="H184" s="6">
        <f t="shared" si="11"/>
        <v>292500</v>
      </c>
      <c r="J184" s="6">
        <f>SUM($F$2:F184)</f>
        <v>462151.25</v>
      </c>
    </row>
    <row r="185" spans="4:10" x14ac:dyDescent="0.3">
      <c r="D185">
        <v>184</v>
      </c>
      <c r="E185" s="6">
        <f t="shared" si="8"/>
        <v>2500</v>
      </c>
      <c r="F185" s="6">
        <f t="shared" si="9"/>
        <v>1413.75</v>
      </c>
      <c r="G185" s="6">
        <f t="shared" si="10"/>
        <v>3913.75</v>
      </c>
      <c r="H185" s="6">
        <f t="shared" si="11"/>
        <v>290000</v>
      </c>
      <c r="J185" s="6">
        <f>SUM($F$2:F185)</f>
        <v>463565</v>
      </c>
    </row>
    <row r="186" spans="4:10" x14ac:dyDescent="0.3">
      <c r="D186">
        <v>185</v>
      </c>
      <c r="E186" s="6">
        <f t="shared" si="8"/>
        <v>2500</v>
      </c>
      <c r="F186" s="6">
        <f t="shared" si="9"/>
        <v>1401.6666666666667</v>
      </c>
      <c r="G186" s="6">
        <f t="shared" si="10"/>
        <v>3901.666666666667</v>
      </c>
      <c r="H186" s="6">
        <f t="shared" si="11"/>
        <v>287500</v>
      </c>
      <c r="J186" s="6">
        <f>SUM($F$2:F186)</f>
        <v>464966.66666666669</v>
      </c>
    </row>
    <row r="187" spans="4:10" x14ac:dyDescent="0.3">
      <c r="D187">
        <v>186</v>
      </c>
      <c r="E187" s="6">
        <f t="shared" si="8"/>
        <v>2500</v>
      </c>
      <c r="F187" s="6">
        <f t="shared" si="9"/>
        <v>1389.5833333333333</v>
      </c>
      <c r="G187" s="6">
        <f t="shared" si="10"/>
        <v>3889.583333333333</v>
      </c>
      <c r="H187" s="6">
        <f t="shared" si="11"/>
        <v>285000</v>
      </c>
      <c r="J187" s="6">
        <f>SUM($F$2:F187)</f>
        <v>466356.25</v>
      </c>
    </row>
    <row r="188" spans="4:10" x14ac:dyDescent="0.3">
      <c r="D188">
        <v>187</v>
      </c>
      <c r="E188" s="6">
        <f t="shared" si="8"/>
        <v>2500</v>
      </c>
      <c r="F188" s="6">
        <f t="shared" si="9"/>
        <v>1377.5</v>
      </c>
      <c r="G188" s="6">
        <f t="shared" si="10"/>
        <v>3877.5</v>
      </c>
      <c r="H188" s="6">
        <f t="shared" si="11"/>
        <v>282500</v>
      </c>
      <c r="J188" s="6">
        <f>SUM($F$2:F188)</f>
        <v>467733.75</v>
      </c>
    </row>
    <row r="189" spans="4:10" x14ac:dyDescent="0.3">
      <c r="D189">
        <v>188</v>
      </c>
      <c r="E189" s="6">
        <f t="shared" si="8"/>
        <v>2500</v>
      </c>
      <c r="F189" s="6">
        <f t="shared" si="9"/>
        <v>1365.4166666666667</v>
      </c>
      <c r="G189" s="6">
        <f t="shared" si="10"/>
        <v>3865.416666666667</v>
      </c>
      <c r="H189" s="6">
        <f t="shared" si="11"/>
        <v>280000</v>
      </c>
      <c r="J189" s="6">
        <f>SUM($F$2:F189)</f>
        <v>469099.16666666669</v>
      </c>
    </row>
    <row r="190" spans="4:10" x14ac:dyDescent="0.3">
      <c r="D190">
        <v>189</v>
      </c>
      <c r="E190" s="6">
        <f t="shared" si="8"/>
        <v>2500</v>
      </c>
      <c r="F190" s="6">
        <f t="shared" si="9"/>
        <v>1353.3333333333333</v>
      </c>
      <c r="G190" s="6">
        <f t="shared" si="10"/>
        <v>3853.333333333333</v>
      </c>
      <c r="H190" s="6">
        <f t="shared" si="11"/>
        <v>277500</v>
      </c>
      <c r="J190" s="6">
        <f>SUM($F$2:F190)</f>
        <v>470452.5</v>
      </c>
    </row>
    <row r="191" spans="4:10" x14ac:dyDescent="0.3">
      <c r="D191">
        <v>190</v>
      </c>
      <c r="E191" s="6">
        <f t="shared" si="8"/>
        <v>2500</v>
      </c>
      <c r="F191" s="6">
        <f t="shared" si="9"/>
        <v>1341.25</v>
      </c>
      <c r="G191" s="6">
        <f t="shared" si="10"/>
        <v>3841.25</v>
      </c>
      <c r="H191" s="6">
        <f t="shared" si="11"/>
        <v>275000</v>
      </c>
      <c r="J191" s="6">
        <f>SUM($F$2:F191)</f>
        <v>471793.75</v>
      </c>
    </row>
    <row r="192" spans="4:10" x14ac:dyDescent="0.3">
      <c r="D192">
        <v>191</v>
      </c>
      <c r="E192" s="6">
        <f t="shared" si="8"/>
        <v>2500</v>
      </c>
      <c r="F192" s="6">
        <f t="shared" si="9"/>
        <v>1329.1666666666667</v>
      </c>
      <c r="G192" s="6">
        <f t="shared" si="10"/>
        <v>3829.166666666667</v>
      </c>
      <c r="H192" s="6">
        <f t="shared" si="11"/>
        <v>272500</v>
      </c>
      <c r="J192" s="6">
        <f>SUM($F$2:F192)</f>
        <v>473122.91666666669</v>
      </c>
    </row>
    <row r="193" spans="4:10" x14ac:dyDescent="0.3">
      <c r="D193">
        <v>192</v>
      </c>
      <c r="E193" s="6">
        <f t="shared" si="8"/>
        <v>2500</v>
      </c>
      <c r="F193" s="6">
        <f t="shared" si="9"/>
        <v>1317.0833333333333</v>
      </c>
      <c r="G193" s="6">
        <f t="shared" si="10"/>
        <v>3817.083333333333</v>
      </c>
      <c r="H193" s="6">
        <f t="shared" si="11"/>
        <v>270000</v>
      </c>
      <c r="J193" s="6">
        <f>SUM($F$2:F193)</f>
        <v>474440</v>
      </c>
    </row>
    <row r="194" spans="4:10" x14ac:dyDescent="0.3">
      <c r="D194">
        <v>193</v>
      </c>
      <c r="E194" s="6">
        <f t="shared" si="8"/>
        <v>2500</v>
      </c>
      <c r="F194" s="6">
        <f t="shared" si="9"/>
        <v>1305</v>
      </c>
      <c r="G194" s="6">
        <f t="shared" si="10"/>
        <v>3805</v>
      </c>
      <c r="H194" s="6">
        <f t="shared" si="11"/>
        <v>267500</v>
      </c>
      <c r="J194" s="6">
        <f>SUM($F$2:F194)</f>
        <v>475745</v>
      </c>
    </row>
    <row r="195" spans="4:10" x14ac:dyDescent="0.3">
      <c r="D195">
        <v>194</v>
      </c>
      <c r="E195" s="6">
        <f t="shared" si="8"/>
        <v>2500</v>
      </c>
      <c r="F195" s="6">
        <f t="shared" si="9"/>
        <v>1292.9166666666667</v>
      </c>
      <c r="G195" s="6">
        <f t="shared" si="10"/>
        <v>3792.916666666667</v>
      </c>
      <c r="H195" s="6">
        <f t="shared" si="11"/>
        <v>265000</v>
      </c>
      <c r="J195" s="6">
        <f>SUM($F$2:F195)</f>
        <v>477037.91666666669</v>
      </c>
    </row>
    <row r="196" spans="4:10" x14ac:dyDescent="0.3">
      <c r="D196">
        <v>195</v>
      </c>
      <c r="E196" s="6">
        <f t="shared" ref="E196:E259" si="12">E195</f>
        <v>2500</v>
      </c>
      <c r="F196" s="6">
        <f t="shared" ref="F196:F259" si="13">H195*$I$2/12</f>
        <v>1280.8333333333333</v>
      </c>
      <c r="G196" s="6">
        <f t="shared" ref="G196:G259" si="14">F196+E196</f>
        <v>3780.833333333333</v>
      </c>
      <c r="H196" s="6">
        <f t="shared" ref="H196:H259" si="15">H195-E196</f>
        <v>262500</v>
      </c>
      <c r="J196" s="6">
        <f>SUM($F$2:F196)</f>
        <v>478318.75</v>
      </c>
    </row>
    <row r="197" spans="4:10" x14ac:dyDescent="0.3">
      <c r="D197">
        <v>196</v>
      </c>
      <c r="E197" s="6">
        <f t="shared" si="12"/>
        <v>2500</v>
      </c>
      <c r="F197" s="6">
        <f t="shared" si="13"/>
        <v>1268.75</v>
      </c>
      <c r="G197" s="6">
        <f t="shared" si="14"/>
        <v>3768.75</v>
      </c>
      <c r="H197" s="6">
        <f t="shared" si="15"/>
        <v>260000</v>
      </c>
      <c r="J197" s="6">
        <f>SUM($F$2:F197)</f>
        <v>479587.5</v>
      </c>
    </row>
    <row r="198" spans="4:10" x14ac:dyDescent="0.3">
      <c r="D198">
        <v>197</v>
      </c>
      <c r="E198" s="6">
        <f t="shared" si="12"/>
        <v>2500</v>
      </c>
      <c r="F198" s="6">
        <f t="shared" si="13"/>
        <v>1256.6666666666667</v>
      </c>
      <c r="G198" s="6">
        <f t="shared" si="14"/>
        <v>3756.666666666667</v>
      </c>
      <c r="H198" s="6">
        <f t="shared" si="15"/>
        <v>257500</v>
      </c>
      <c r="J198" s="6">
        <f>SUM($F$2:F198)</f>
        <v>480844.16666666669</v>
      </c>
    </row>
    <row r="199" spans="4:10" x14ac:dyDescent="0.3">
      <c r="D199">
        <v>198</v>
      </c>
      <c r="E199" s="6">
        <f t="shared" si="12"/>
        <v>2500</v>
      </c>
      <c r="F199" s="6">
        <f t="shared" si="13"/>
        <v>1244.5833333333333</v>
      </c>
      <c r="G199" s="6">
        <f t="shared" si="14"/>
        <v>3744.583333333333</v>
      </c>
      <c r="H199" s="6">
        <f t="shared" si="15"/>
        <v>255000</v>
      </c>
      <c r="J199" s="6">
        <f>SUM($F$2:F199)</f>
        <v>482088.75</v>
      </c>
    </row>
    <row r="200" spans="4:10" x14ac:dyDescent="0.3">
      <c r="D200">
        <v>199</v>
      </c>
      <c r="E200" s="6">
        <f t="shared" si="12"/>
        <v>2500</v>
      </c>
      <c r="F200" s="6">
        <f t="shared" si="13"/>
        <v>1232.5</v>
      </c>
      <c r="G200" s="6">
        <f t="shared" si="14"/>
        <v>3732.5</v>
      </c>
      <c r="H200" s="6">
        <f t="shared" si="15"/>
        <v>252500</v>
      </c>
      <c r="J200" s="6">
        <f>SUM($F$2:F200)</f>
        <v>483321.25</v>
      </c>
    </row>
    <row r="201" spans="4:10" x14ac:dyDescent="0.3">
      <c r="D201">
        <v>200</v>
      </c>
      <c r="E201" s="6">
        <f t="shared" si="12"/>
        <v>2500</v>
      </c>
      <c r="F201" s="6">
        <f t="shared" si="13"/>
        <v>1220.4166666666667</v>
      </c>
      <c r="G201" s="6">
        <f t="shared" si="14"/>
        <v>3720.416666666667</v>
      </c>
      <c r="H201" s="6">
        <f t="shared" si="15"/>
        <v>250000</v>
      </c>
      <c r="J201" s="6">
        <f>SUM($F$2:F201)</f>
        <v>484541.66666666669</v>
      </c>
    </row>
    <row r="202" spans="4:10" x14ac:dyDescent="0.3">
      <c r="D202">
        <v>201</v>
      </c>
      <c r="E202" s="6">
        <f t="shared" si="12"/>
        <v>2500</v>
      </c>
      <c r="F202" s="6">
        <f t="shared" si="13"/>
        <v>1208.3333333333333</v>
      </c>
      <c r="G202" s="6">
        <f t="shared" si="14"/>
        <v>3708.333333333333</v>
      </c>
      <c r="H202" s="6">
        <f t="shared" si="15"/>
        <v>247500</v>
      </c>
      <c r="J202" s="6">
        <f>SUM($F$2:F202)</f>
        <v>485750</v>
      </c>
    </row>
    <row r="203" spans="4:10" x14ac:dyDescent="0.3">
      <c r="D203">
        <v>202</v>
      </c>
      <c r="E203" s="6">
        <f t="shared" si="12"/>
        <v>2500</v>
      </c>
      <c r="F203" s="6">
        <f t="shared" si="13"/>
        <v>1196.25</v>
      </c>
      <c r="G203" s="6">
        <f t="shared" si="14"/>
        <v>3696.25</v>
      </c>
      <c r="H203" s="6">
        <f t="shared" si="15"/>
        <v>245000</v>
      </c>
      <c r="J203" s="6">
        <f>SUM($F$2:F203)</f>
        <v>486946.25</v>
      </c>
    </row>
    <row r="204" spans="4:10" x14ac:dyDescent="0.3">
      <c r="D204">
        <v>203</v>
      </c>
      <c r="E204" s="6">
        <f t="shared" si="12"/>
        <v>2500</v>
      </c>
      <c r="F204" s="6">
        <f t="shared" si="13"/>
        <v>1184.1666666666667</v>
      </c>
      <c r="G204" s="6">
        <f t="shared" si="14"/>
        <v>3684.166666666667</v>
      </c>
      <c r="H204" s="6">
        <f t="shared" si="15"/>
        <v>242500</v>
      </c>
      <c r="J204" s="6">
        <f>SUM($F$2:F204)</f>
        <v>488130.41666666669</v>
      </c>
    </row>
    <row r="205" spans="4:10" x14ac:dyDescent="0.3">
      <c r="D205">
        <v>204</v>
      </c>
      <c r="E205" s="6">
        <f t="shared" si="12"/>
        <v>2500</v>
      </c>
      <c r="F205" s="6">
        <f t="shared" si="13"/>
        <v>1172.0833333333333</v>
      </c>
      <c r="G205" s="6">
        <f t="shared" si="14"/>
        <v>3672.083333333333</v>
      </c>
      <c r="H205" s="6">
        <f t="shared" si="15"/>
        <v>240000</v>
      </c>
      <c r="J205" s="6">
        <f>SUM($F$2:F205)</f>
        <v>489302.5</v>
      </c>
    </row>
    <row r="206" spans="4:10" x14ac:dyDescent="0.3">
      <c r="D206">
        <v>205</v>
      </c>
      <c r="E206" s="6">
        <f t="shared" si="12"/>
        <v>2500</v>
      </c>
      <c r="F206" s="6">
        <f t="shared" si="13"/>
        <v>1160</v>
      </c>
      <c r="G206" s="6">
        <f t="shared" si="14"/>
        <v>3660</v>
      </c>
      <c r="H206" s="6">
        <f t="shared" si="15"/>
        <v>237500</v>
      </c>
      <c r="J206" s="6">
        <f>SUM($F$2:F206)</f>
        <v>490462.5</v>
      </c>
    </row>
    <row r="207" spans="4:10" x14ac:dyDescent="0.3">
      <c r="D207">
        <v>206</v>
      </c>
      <c r="E207" s="6">
        <f t="shared" si="12"/>
        <v>2500</v>
      </c>
      <c r="F207" s="6">
        <f t="shared" si="13"/>
        <v>1147.9166666666667</v>
      </c>
      <c r="G207" s="6">
        <f t="shared" si="14"/>
        <v>3647.916666666667</v>
      </c>
      <c r="H207" s="6">
        <f t="shared" si="15"/>
        <v>235000</v>
      </c>
      <c r="J207" s="6">
        <f>SUM($F$2:F207)</f>
        <v>491610.41666666669</v>
      </c>
    </row>
    <row r="208" spans="4:10" x14ac:dyDescent="0.3">
      <c r="D208">
        <v>207</v>
      </c>
      <c r="E208" s="6">
        <f t="shared" si="12"/>
        <v>2500</v>
      </c>
      <c r="F208" s="6">
        <f t="shared" si="13"/>
        <v>1135.8333333333333</v>
      </c>
      <c r="G208" s="6">
        <f t="shared" si="14"/>
        <v>3635.833333333333</v>
      </c>
      <c r="H208" s="6">
        <f t="shared" si="15"/>
        <v>232500</v>
      </c>
      <c r="J208" s="6">
        <f>SUM($F$2:F208)</f>
        <v>492746.25</v>
      </c>
    </row>
    <row r="209" spans="4:10" x14ac:dyDescent="0.3">
      <c r="D209">
        <v>208</v>
      </c>
      <c r="E209" s="6">
        <f t="shared" si="12"/>
        <v>2500</v>
      </c>
      <c r="F209" s="6">
        <f t="shared" si="13"/>
        <v>1123.75</v>
      </c>
      <c r="G209" s="6">
        <f t="shared" si="14"/>
        <v>3623.75</v>
      </c>
      <c r="H209" s="6">
        <f t="shared" si="15"/>
        <v>230000</v>
      </c>
      <c r="J209" s="6">
        <f>SUM($F$2:F209)</f>
        <v>493870</v>
      </c>
    </row>
    <row r="210" spans="4:10" x14ac:dyDescent="0.3">
      <c r="D210">
        <v>209</v>
      </c>
      <c r="E210" s="6">
        <f t="shared" si="12"/>
        <v>2500</v>
      </c>
      <c r="F210" s="6">
        <f t="shared" si="13"/>
        <v>1111.6666666666667</v>
      </c>
      <c r="G210" s="6">
        <f t="shared" si="14"/>
        <v>3611.666666666667</v>
      </c>
      <c r="H210" s="6">
        <f t="shared" si="15"/>
        <v>227500</v>
      </c>
      <c r="J210" s="6">
        <f>SUM($F$2:F210)</f>
        <v>494981.66666666669</v>
      </c>
    </row>
    <row r="211" spans="4:10" x14ac:dyDescent="0.3">
      <c r="D211">
        <v>210</v>
      </c>
      <c r="E211" s="6">
        <f t="shared" si="12"/>
        <v>2500</v>
      </c>
      <c r="F211" s="6">
        <f t="shared" si="13"/>
        <v>1099.5833333333333</v>
      </c>
      <c r="G211" s="6">
        <f t="shared" si="14"/>
        <v>3599.583333333333</v>
      </c>
      <c r="H211" s="6">
        <f t="shared" si="15"/>
        <v>225000</v>
      </c>
      <c r="J211" s="6">
        <f>SUM($F$2:F211)</f>
        <v>496081.25</v>
      </c>
    </row>
    <row r="212" spans="4:10" x14ac:dyDescent="0.3">
      <c r="D212">
        <v>211</v>
      </c>
      <c r="E212" s="6">
        <f t="shared" si="12"/>
        <v>2500</v>
      </c>
      <c r="F212" s="6">
        <f t="shared" si="13"/>
        <v>1087.5</v>
      </c>
      <c r="G212" s="6">
        <f t="shared" si="14"/>
        <v>3587.5</v>
      </c>
      <c r="H212" s="6">
        <f t="shared" si="15"/>
        <v>222500</v>
      </c>
      <c r="J212" s="6">
        <f>SUM($F$2:F212)</f>
        <v>497168.75</v>
      </c>
    </row>
    <row r="213" spans="4:10" x14ac:dyDescent="0.3">
      <c r="D213">
        <v>212</v>
      </c>
      <c r="E213" s="6">
        <f t="shared" si="12"/>
        <v>2500</v>
      </c>
      <c r="F213" s="6">
        <f t="shared" si="13"/>
        <v>1075.4166666666667</v>
      </c>
      <c r="G213" s="6">
        <f t="shared" si="14"/>
        <v>3575.416666666667</v>
      </c>
      <c r="H213" s="6">
        <f t="shared" si="15"/>
        <v>220000</v>
      </c>
      <c r="J213" s="6">
        <f>SUM($F$2:F213)</f>
        <v>498244.16666666669</v>
      </c>
    </row>
    <row r="214" spans="4:10" x14ac:dyDescent="0.3">
      <c r="D214">
        <v>213</v>
      </c>
      <c r="E214" s="6">
        <f t="shared" si="12"/>
        <v>2500</v>
      </c>
      <c r="F214" s="6">
        <f t="shared" si="13"/>
        <v>1063.3333333333333</v>
      </c>
      <c r="G214" s="6">
        <f t="shared" si="14"/>
        <v>3563.333333333333</v>
      </c>
      <c r="H214" s="6">
        <f t="shared" si="15"/>
        <v>217500</v>
      </c>
      <c r="J214" s="6">
        <f>SUM($F$2:F214)</f>
        <v>499307.5</v>
      </c>
    </row>
    <row r="215" spans="4:10" x14ac:dyDescent="0.3">
      <c r="D215">
        <v>214</v>
      </c>
      <c r="E215" s="6">
        <f t="shared" si="12"/>
        <v>2500</v>
      </c>
      <c r="F215" s="6">
        <f t="shared" si="13"/>
        <v>1051.25</v>
      </c>
      <c r="G215" s="6">
        <f t="shared" si="14"/>
        <v>3551.25</v>
      </c>
      <c r="H215" s="6">
        <f t="shared" si="15"/>
        <v>215000</v>
      </c>
      <c r="J215" s="6">
        <f>SUM($F$2:F215)</f>
        <v>500358.75</v>
      </c>
    </row>
    <row r="216" spans="4:10" x14ac:dyDescent="0.3">
      <c r="D216">
        <v>215</v>
      </c>
      <c r="E216" s="6">
        <f t="shared" si="12"/>
        <v>2500</v>
      </c>
      <c r="F216" s="6">
        <f t="shared" si="13"/>
        <v>1039.1666666666667</v>
      </c>
      <c r="G216" s="6">
        <f t="shared" si="14"/>
        <v>3539.166666666667</v>
      </c>
      <c r="H216" s="6">
        <f t="shared" si="15"/>
        <v>212500</v>
      </c>
      <c r="J216" s="6">
        <f>SUM($F$2:F216)</f>
        <v>501397.91666666669</v>
      </c>
    </row>
    <row r="217" spans="4:10" x14ac:dyDescent="0.3">
      <c r="D217">
        <v>216</v>
      </c>
      <c r="E217" s="6">
        <f t="shared" si="12"/>
        <v>2500</v>
      </c>
      <c r="F217" s="6">
        <f t="shared" si="13"/>
        <v>1027.0833333333333</v>
      </c>
      <c r="G217" s="6">
        <f t="shared" si="14"/>
        <v>3527.083333333333</v>
      </c>
      <c r="H217" s="6">
        <f t="shared" si="15"/>
        <v>210000</v>
      </c>
      <c r="J217" s="6">
        <f>SUM($F$2:F217)</f>
        <v>502425</v>
      </c>
    </row>
    <row r="218" spans="4:10" x14ac:dyDescent="0.3">
      <c r="D218">
        <v>217</v>
      </c>
      <c r="E218" s="6">
        <f t="shared" si="12"/>
        <v>2500</v>
      </c>
      <c r="F218" s="6">
        <f t="shared" si="13"/>
        <v>1015</v>
      </c>
      <c r="G218" s="6">
        <f t="shared" si="14"/>
        <v>3515</v>
      </c>
      <c r="H218" s="6">
        <f t="shared" si="15"/>
        <v>207500</v>
      </c>
      <c r="J218" s="6">
        <f>SUM($F$2:F218)</f>
        <v>503440</v>
      </c>
    </row>
    <row r="219" spans="4:10" x14ac:dyDescent="0.3">
      <c r="D219">
        <v>218</v>
      </c>
      <c r="E219" s="6">
        <f t="shared" si="12"/>
        <v>2500</v>
      </c>
      <c r="F219" s="6">
        <f t="shared" si="13"/>
        <v>1002.9166666666666</v>
      </c>
      <c r="G219" s="6">
        <f t="shared" si="14"/>
        <v>3502.9166666666665</v>
      </c>
      <c r="H219" s="6">
        <f t="shared" si="15"/>
        <v>205000</v>
      </c>
      <c r="J219" s="6">
        <f>SUM($F$2:F219)</f>
        <v>504442.91666666669</v>
      </c>
    </row>
    <row r="220" spans="4:10" x14ac:dyDescent="0.3">
      <c r="D220">
        <v>219</v>
      </c>
      <c r="E220" s="6">
        <f t="shared" si="12"/>
        <v>2500</v>
      </c>
      <c r="F220" s="6">
        <f t="shared" si="13"/>
        <v>990.83333333333337</v>
      </c>
      <c r="G220" s="6">
        <f t="shared" si="14"/>
        <v>3490.8333333333335</v>
      </c>
      <c r="H220" s="6">
        <f t="shared" si="15"/>
        <v>202500</v>
      </c>
      <c r="J220" s="6">
        <f>SUM($F$2:F220)</f>
        <v>505433.75</v>
      </c>
    </row>
    <row r="221" spans="4:10" x14ac:dyDescent="0.3">
      <c r="D221">
        <v>220</v>
      </c>
      <c r="E221" s="6">
        <f t="shared" si="12"/>
        <v>2500</v>
      </c>
      <c r="F221" s="6">
        <f t="shared" si="13"/>
        <v>978.75</v>
      </c>
      <c r="G221" s="6">
        <f t="shared" si="14"/>
        <v>3478.75</v>
      </c>
      <c r="H221" s="6">
        <f t="shared" si="15"/>
        <v>200000</v>
      </c>
      <c r="J221" s="6">
        <f>SUM($F$2:F221)</f>
        <v>506412.5</v>
      </c>
    </row>
    <row r="222" spans="4:10" x14ac:dyDescent="0.3">
      <c r="D222">
        <v>221</v>
      </c>
      <c r="E222" s="6">
        <f t="shared" si="12"/>
        <v>2500</v>
      </c>
      <c r="F222" s="6">
        <f t="shared" si="13"/>
        <v>966.66666666666663</v>
      </c>
      <c r="G222" s="6">
        <f t="shared" si="14"/>
        <v>3466.6666666666665</v>
      </c>
      <c r="H222" s="6">
        <f t="shared" si="15"/>
        <v>197500</v>
      </c>
      <c r="J222" s="6">
        <f>SUM($F$2:F222)</f>
        <v>507379.16666666669</v>
      </c>
    </row>
    <row r="223" spans="4:10" x14ac:dyDescent="0.3">
      <c r="D223">
        <v>222</v>
      </c>
      <c r="E223" s="6">
        <f t="shared" si="12"/>
        <v>2500</v>
      </c>
      <c r="F223" s="6">
        <f t="shared" si="13"/>
        <v>954.58333333333337</v>
      </c>
      <c r="G223" s="6">
        <f t="shared" si="14"/>
        <v>3454.5833333333335</v>
      </c>
      <c r="H223" s="6">
        <f t="shared" si="15"/>
        <v>195000</v>
      </c>
      <c r="J223" s="6">
        <f>SUM($F$2:F223)</f>
        <v>508333.75</v>
      </c>
    </row>
    <row r="224" spans="4:10" x14ac:dyDescent="0.3">
      <c r="D224">
        <v>223</v>
      </c>
      <c r="E224" s="6">
        <f t="shared" si="12"/>
        <v>2500</v>
      </c>
      <c r="F224" s="6">
        <f t="shared" si="13"/>
        <v>942.5</v>
      </c>
      <c r="G224" s="6">
        <f t="shared" si="14"/>
        <v>3442.5</v>
      </c>
      <c r="H224" s="6">
        <f t="shared" si="15"/>
        <v>192500</v>
      </c>
      <c r="J224" s="6">
        <f>SUM($F$2:F224)</f>
        <v>509276.25</v>
      </c>
    </row>
    <row r="225" spans="4:10" x14ac:dyDescent="0.3">
      <c r="D225">
        <v>224</v>
      </c>
      <c r="E225" s="6">
        <f t="shared" si="12"/>
        <v>2500</v>
      </c>
      <c r="F225" s="6">
        <f t="shared" si="13"/>
        <v>930.41666666666663</v>
      </c>
      <c r="G225" s="6">
        <f t="shared" si="14"/>
        <v>3430.4166666666665</v>
      </c>
      <c r="H225" s="6">
        <f t="shared" si="15"/>
        <v>190000</v>
      </c>
      <c r="J225" s="6">
        <f>SUM($F$2:F225)</f>
        <v>510206.66666666669</v>
      </c>
    </row>
    <row r="226" spans="4:10" x14ac:dyDescent="0.3">
      <c r="D226">
        <v>225</v>
      </c>
      <c r="E226" s="6">
        <f t="shared" si="12"/>
        <v>2500</v>
      </c>
      <c r="F226" s="6">
        <f t="shared" si="13"/>
        <v>918.33333333333337</v>
      </c>
      <c r="G226" s="6">
        <f t="shared" si="14"/>
        <v>3418.3333333333335</v>
      </c>
      <c r="H226" s="6">
        <f t="shared" si="15"/>
        <v>187500</v>
      </c>
      <c r="J226" s="6">
        <f>SUM($F$2:F226)</f>
        <v>511125</v>
      </c>
    </row>
    <row r="227" spans="4:10" x14ac:dyDescent="0.3">
      <c r="D227">
        <v>226</v>
      </c>
      <c r="E227" s="6">
        <f t="shared" si="12"/>
        <v>2500</v>
      </c>
      <c r="F227" s="6">
        <f t="shared" si="13"/>
        <v>906.25</v>
      </c>
      <c r="G227" s="6">
        <f t="shared" si="14"/>
        <v>3406.25</v>
      </c>
      <c r="H227" s="6">
        <f t="shared" si="15"/>
        <v>185000</v>
      </c>
      <c r="J227" s="6">
        <f>SUM($F$2:F227)</f>
        <v>512031.25</v>
      </c>
    </row>
    <row r="228" spans="4:10" x14ac:dyDescent="0.3">
      <c r="D228">
        <v>227</v>
      </c>
      <c r="E228" s="6">
        <f t="shared" si="12"/>
        <v>2500</v>
      </c>
      <c r="F228" s="6">
        <f t="shared" si="13"/>
        <v>894.16666666666663</v>
      </c>
      <c r="G228" s="6">
        <f t="shared" si="14"/>
        <v>3394.1666666666665</v>
      </c>
      <c r="H228" s="6">
        <f t="shared" si="15"/>
        <v>182500</v>
      </c>
      <c r="J228" s="6">
        <f>SUM($F$2:F228)</f>
        <v>512925.41666666669</v>
      </c>
    </row>
    <row r="229" spans="4:10" x14ac:dyDescent="0.3">
      <c r="D229">
        <v>228</v>
      </c>
      <c r="E229" s="6">
        <f t="shared" si="12"/>
        <v>2500</v>
      </c>
      <c r="F229" s="6">
        <f t="shared" si="13"/>
        <v>882.08333333333337</v>
      </c>
      <c r="G229" s="6">
        <f t="shared" si="14"/>
        <v>3382.0833333333335</v>
      </c>
      <c r="H229" s="6">
        <f t="shared" si="15"/>
        <v>180000</v>
      </c>
      <c r="J229" s="6">
        <f>SUM($F$2:F229)</f>
        <v>513807.5</v>
      </c>
    </row>
    <row r="230" spans="4:10" x14ac:dyDescent="0.3">
      <c r="D230">
        <v>229</v>
      </c>
      <c r="E230" s="6">
        <f t="shared" si="12"/>
        <v>2500</v>
      </c>
      <c r="F230" s="6">
        <f t="shared" si="13"/>
        <v>870</v>
      </c>
      <c r="G230" s="6">
        <f t="shared" si="14"/>
        <v>3370</v>
      </c>
      <c r="H230" s="6">
        <f t="shared" si="15"/>
        <v>177500</v>
      </c>
      <c r="J230" s="6">
        <f>SUM($F$2:F230)</f>
        <v>514677.5</v>
      </c>
    </row>
    <row r="231" spans="4:10" x14ac:dyDescent="0.3">
      <c r="D231">
        <v>230</v>
      </c>
      <c r="E231" s="6">
        <f t="shared" si="12"/>
        <v>2500</v>
      </c>
      <c r="F231" s="6">
        <f t="shared" si="13"/>
        <v>857.91666666666663</v>
      </c>
      <c r="G231" s="6">
        <f t="shared" si="14"/>
        <v>3357.9166666666665</v>
      </c>
      <c r="H231" s="6">
        <f t="shared" si="15"/>
        <v>175000</v>
      </c>
      <c r="J231" s="6">
        <f>SUM($F$2:F231)</f>
        <v>515535.41666666669</v>
      </c>
    </row>
    <row r="232" spans="4:10" x14ac:dyDescent="0.3">
      <c r="D232">
        <v>231</v>
      </c>
      <c r="E232" s="6">
        <f t="shared" si="12"/>
        <v>2500</v>
      </c>
      <c r="F232" s="6">
        <f t="shared" si="13"/>
        <v>845.83333333333337</v>
      </c>
      <c r="G232" s="6">
        <f t="shared" si="14"/>
        <v>3345.8333333333335</v>
      </c>
      <c r="H232" s="6">
        <f t="shared" si="15"/>
        <v>172500</v>
      </c>
      <c r="J232" s="6">
        <f>SUM($F$2:F232)</f>
        <v>516381.25</v>
      </c>
    </row>
    <row r="233" spans="4:10" x14ac:dyDescent="0.3">
      <c r="D233">
        <v>232</v>
      </c>
      <c r="E233" s="6">
        <f t="shared" si="12"/>
        <v>2500</v>
      </c>
      <c r="F233" s="6">
        <f t="shared" si="13"/>
        <v>833.75</v>
      </c>
      <c r="G233" s="6">
        <f t="shared" si="14"/>
        <v>3333.75</v>
      </c>
      <c r="H233" s="6">
        <f t="shared" si="15"/>
        <v>170000</v>
      </c>
      <c r="J233" s="6">
        <f>SUM($F$2:F233)</f>
        <v>517215</v>
      </c>
    </row>
    <row r="234" spans="4:10" x14ac:dyDescent="0.3">
      <c r="D234">
        <v>233</v>
      </c>
      <c r="E234" s="6">
        <f t="shared" si="12"/>
        <v>2500</v>
      </c>
      <c r="F234" s="6">
        <f t="shared" si="13"/>
        <v>821.66666666666663</v>
      </c>
      <c r="G234" s="6">
        <f t="shared" si="14"/>
        <v>3321.6666666666665</v>
      </c>
      <c r="H234" s="6">
        <f t="shared" si="15"/>
        <v>167500</v>
      </c>
      <c r="J234" s="6">
        <f>SUM($F$2:F234)</f>
        <v>518036.66666666669</v>
      </c>
    </row>
    <row r="235" spans="4:10" x14ac:dyDescent="0.3">
      <c r="D235">
        <v>234</v>
      </c>
      <c r="E235" s="6">
        <f t="shared" si="12"/>
        <v>2500</v>
      </c>
      <c r="F235" s="6">
        <f t="shared" si="13"/>
        <v>809.58333333333337</v>
      </c>
      <c r="G235" s="6">
        <f t="shared" si="14"/>
        <v>3309.5833333333335</v>
      </c>
      <c r="H235" s="6">
        <f t="shared" si="15"/>
        <v>165000</v>
      </c>
      <c r="J235" s="6">
        <f>SUM($F$2:F235)</f>
        <v>518846.25</v>
      </c>
    </row>
    <row r="236" spans="4:10" x14ac:dyDescent="0.3">
      <c r="D236">
        <v>235</v>
      </c>
      <c r="E236" s="6">
        <f t="shared" si="12"/>
        <v>2500</v>
      </c>
      <c r="F236" s="6">
        <f t="shared" si="13"/>
        <v>797.5</v>
      </c>
      <c r="G236" s="6">
        <f t="shared" si="14"/>
        <v>3297.5</v>
      </c>
      <c r="H236" s="6">
        <f t="shared" si="15"/>
        <v>162500</v>
      </c>
      <c r="J236" s="6">
        <f>SUM($F$2:F236)</f>
        <v>519643.75</v>
      </c>
    </row>
    <row r="237" spans="4:10" x14ac:dyDescent="0.3">
      <c r="D237">
        <v>236</v>
      </c>
      <c r="E237" s="6">
        <f t="shared" si="12"/>
        <v>2500</v>
      </c>
      <c r="F237" s="6">
        <f t="shared" si="13"/>
        <v>785.41666666666663</v>
      </c>
      <c r="G237" s="6">
        <f t="shared" si="14"/>
        <v>3285.4166666666665</v>
      </c>
      <c r="H237" s="6">
        <f t="shared" si="15"/>
        <v>160000</v>
      </c>
      <c r="J237" s="6">
        <f>SUM($F$2:F237)</f>
        <v>520429.16666666669</v>
      </c>
    </row>
    <row r="238" spans="4:10" x14ac:dyDescent="0.3">
      <c r="D238">
        <v>237</v>
      </c>
      <c r="E238" s="6">
        <f t="shared" si="12"/>
        <v>2500</v>
      </c>
      <c r="F238" s="6">
        <f t="shared" si="13"/>
        <v>773.33333333333337</v>
      </c>
      <c r="G238" s="6">
        <f t="shared" si="14"/>
        <v>3273.3333333333335</v>
      </c>
      <c r="H238" s="6">
        <f t="shared" si="15"/>
        <v>157500</v>
      </c>
      <c r="J238" s="6">
        <f>SUM($F$2:F238)</f>
        <v>521202.5</v>
      </c>
    </row>
    <row r="239" spans="4:10" x14ac:dyDescent="0.3">
      <c r="D239">
        <v>238</v>
      </c>
      <c r="E239" s="6">
        <f t="shared" si="12"/>
        <v>2500</v>
      </c>
      <c r="F239" s="6">
        <f t="shared" si="13"/>
        <v>761.25</v>
      </c>
      <c r="G239" s="6">
        <f t="shared" si="14"/>
        <v>3261.25</v>
      </c>
      <c r="H239" s="6">
        <f t="shared" si="15"/>
        <v>155000</v>
      </c>
      <c r="J239" s="6">
        <f>SUM($F$2:F239)</f>
        <v>521963.75</v>
      </c>
    </row>
    <row r="240" spans="4:10" x14ac:dyDescent="0.3">
      <c r="D240">
        <v>239</v>
      </c>
      <c r="E240" s="6">
        <f t="shared" si="12"/>
        <v>2500</v>
      </c>
      <c r="F240" s="6">
        <f t="shared" si="13"/>
        <v>749.16666666666663</v>
      </c>
      <c r="G240" s="6">
        <f t="shared" si="14"/>
        <v>3249.1666666666665</v>
      </c>
      <c r="H240" s="6">
        <f t="shared" si="15"/>
        <v>152500</v>
      </c>
      <c r="J240" s="6">
        <f>SUM($F$2:F240)</f>
        <v>522712.91666666669</v>
      </c>
    </row>
    <row r="241" spans="4:10" x14ac:dyDescent="0.3">
      <c r="D241">
        <v>240</v>
      </c>
      <c r="E241" s="6">
        <f t="shared" si="12"/>
        <v>2500</v>
      </c>
      <c r="F241" s="6">
        <f t="shared" si="13"/>
        <v>737.08333333333337</v>
      </c>
      <c r="G241" s="6">
        <f t="shared" si="14"/>
        <v>3237.0833333333335</v>
      </c>
      <c r="H241" s="6">
        <f t="shared" si="15"/>
        <v>150000</v>
      </c>
      <c r="J241" s="6">
        <f>SUM($F$2:F241)</f>
        <v>523450</v>
      </c>
    </row>
    <row r="242" spans="4:10" x14ac:dyDescent="0.3">
      <c r="D242">
        <v>241</v>
      </c>
      <c r="E242" s="6">
        <f t="shared" si="12"/>
        <v>2500</v>
      </c>
      <c r="F242" s="6">
        <f t="shared" si="13"/>
        <v>725</v>
      </c>
      <c r="G242" s="6">
        <f t="shared" si="14"/>
        <v>3225</v>
      </c>
      <c r="H242" s="6">
        <f t="shared" si="15"/>
        <v>147500</v>
      </c>
      <c r="J242" s="6">
        <f>SUM($F$2:F242)</f>
        <v>524175</v>
      </c>
    </row>
    <row r="243" spans="4:10" x14ac:dyDescent="0.3">
      <c r="D243">
        <v>242</v>
      </c>
      <c r="E243" s="6">
        <f t="shared" si="12"/>
        <v>2500</v>
      </c>
      <c r="F243" s="6">
        <f t="shared" si="13"/>
        <v>712.91666666666663</v>
      </c>
      <c r="G243" s="6">
        <f t="shared" si="14"/>
        <v>3212.9166666666665</v>
      </c>
      <c r="H243" s="6">
        <f t="shared" si="15"/>
        <v>145000</v>
      </c>
      <c r="J243" s="6">
        <f>SUM($F$2:F243)</f>
        <v>524887.91666666663</v>
      </c>
    </row>
    <row r="244" spans="4:10" x14ac:dyDescent="0.3">
      <c r="D244">
        <v>243</v>
      </c>
      <c r="E244" s="6">
        <f t="shared" si="12"/>
        <v>2500</v>
      </c>
      <c r="F244" s="6">
        <f t="shared" si="13"/>
        <v>700.83333333333337</v>
      </c>
      <c r="G244" s="6">
        <f t="shared" si="14"/>
        <v>3200.8333333333335</v>
      </c>
      <c r="H244" s="6">
        <f t="shared" si="15"/>
        <v>142500</v>
      </c>
      <c r="J244" s="6">
        <f>SUM($F$2:F244)</f>
        <v>525588.75</v>
      </c>
    </row>
    <row r="245" spans="4:10" x14ac:dyDescent="0.3">
      <c r="D245">
        <v>244</v>
      </c>
      <c r="E245" s="6">
        <f t="shared" si="12"/>
        <v>2500</v>
      </c>
      <c r="F245" s="6">
        <f t="shared" si="13"/>
        <v>688.75</v>
      </c>
      <c r="G245" s="6">
        <f t="shared" si="14"/>
        <v>3188.75</v>
      </c>
      <c r="H245" s="6">
        <f t="shared" si="15"/>
        <v>140000</v>
      </c>
      <c r="J245" s="6">
        <f>SUM($F$2:F245)</f>
        <v>526277.5</v>
      </c>
    </row>
    <row r="246" spans="4:10" x14ac:dyDescent="0.3">
      <c r="D246">
        <v>245</v>
      </c>
      <c r="E246" s="6">
        <f t="shared" si="12"/>
        <v>2500</v>
      </c>
      <c r="F246" s="6">
        <f t="shared" si="13"/>
        <v>676.66666666666663</v>
      </c>
      <c r="G246" s="6">
        <f t="shared" si="14"/>
        <v>3176.6666666666665</v>
      </c>
      <c r="H246" s="6">
        <f t="shared" si="15"/>
        <v>137500</v>
      </c>
      <c r="J246" s="6">
        <f>SUM($F$2:F246)</f>
        <v>526954.16666666663</v>
      </c>
    </row>
    <row r="247" spans="4:10" x14ac:dyDescent="0.3">
      <c r="D247">
        <v>246</v>
      </c>
      <c r="E247" s="6">
        <f t="shared" si="12"/>
        <v>2500</v>
      </c>
      <c r="F247" s="6">
        <f t="shared" si="13"/>
        <v>664.58333333333337</v>
      </c>
      <c r="G247" s="6">
        <f t="shared" si="14"/>
        <v>3164.5833333333335</v>
      </c>
      <c r="H247" s="6">
        <f t="shared" si="15"/>
        <v>135000</v>
      </c>
      <c r="J247" s="6">
        <f>SUM($F$2:F247)</f>
        <v>527618.75</v>
      </c>
    </row>
    <row r="248" spans="4:10" x14ac:dyDescent="0.3">
      <c r="D248">
        <v>247</v>
      </c>
      <c r="E248" s="6">
        <f t="shared" si="12"/>
        <v>2500</v>
      </c>
      <c r="F248" s="6">
        <f t="shared" si="13"/>
        <v>652.5</v>
      </c>
      <c r="G248" s="6">
        <f t="shared" si="14"/>
        <v>3152.5</v>
      </c>
      <c r="H248" s="6">
        <f t="shared" si="15"/>
        <v>132500</v>
      </c>
      <c r="J248" s="6">
        <f>SUM($F$2:F248)</f>
        <v>528271.25</v>
      </c>
    </row>
    <row r="249" spans="4:10" x14ac:dyDescent="0.3">
      <c r="D249">
        <v>248</v>
      </c>
      <c r="E249" s="6">
        <f t="shared" si="12"/>
        <v>2500</v>
      </c>
      <c r="F249" s="6">
        <f t="shared" si="13"/>
        <v>640.41666666666663</v>
      </c>
      <c r="G249" s="6">
        <f t="shared" si="14"/>
        <v>3140.4166666666665</v>
      </c>
      <c r="H249" s="6">
        <f t="shared" si="15"/>
        <v>130000</v>
      </c>
      <c r="J249" s="6">
        <f>SUM($F$2:F249)</f>
        <v>528911.66666666663</v>
      </c>
    </row>
    <row r="250" spans="4:10" x14ac:dyDescent="0.3">
      <c r="D250">
        <v>249</v>
      </c>
      <c r="E250" s="6">
        <f t="shared" si="12"/>
        <v>2500</v>
      </c>
      <c r="F250" s="6">
        <f t="shared" si="13"/>
        <v>628.33333333333337</v>
      </c>
      <c r="G250" s="6">
        <f t="shared" si="14"/>
        <v>3128.3333333333335</v>
      </c>
      <c r="H250" s="6">
        <f t="shared" si="15"/>
        <v>127500</v>
      </c>
      <c r="J250" s="6">
        <f>SUM($F$2:F250)</f>
        <v>529540</v>
      </c>
    </row>
    <row r="251" spans="4:10" x14ac:dyDescent="0.3">
      <c r="D251">
        <v>250</v>
      </c>
      <c r="E251" s="6">
        <f t="shared" si="12"/>
        <v>2500</v>
      </c>
      <c r="F251" s="6">
        <f t="shared" si="13"/>
        <v>616.25</v>
      </c>
      <c r="G251" s="6">
        <f t="shared" si="14"/>
        <v>3116.25</v>
      </c>
      <c r="H251" s="6">
        <f t="shared" si="15"/>
        <v>125000</v>
      </c>
      <c r="J251" s="6">
        <f>SUM($F$2:F251)</f>
        <v>530156.25</v>
      </c>
    </row>
    <row r="252" spans="4:10" x14ac:dyDescent="0.3">
      <c r="D252">
        <v>251</v>
      </c>
      <c r="E252" s="6">
        <f t="shared" si="12"/>
        <v>2500</v>
      </c>
      <c r="F252" s="6">
        <f t="shared" si="13"/>
        <v>604.16666666666663</v>
      </c>
      <c r="G252" s="6">
        <f t="shared" si="14"/>
        <v>3104.1666666666665</v>
      </c>
      <c r="H252" s="6">
        <f t="shared" si="15"/>
        <v>122500</v>
      </c>
      <c r="J252" s="6">
        <f>SUM($F$2:F252)</f>
        <v>530760.41666666663</v>
      </c>
    </row>
    <row r="253" spans="4:10" x14ac:dyDescent="0.3">
      <c r="D253">
        <v>252</v>
      </c>
      <c r="E253" s="6">
        <f t="shared" si="12"/>
        <v>2500</v>
      </c>
      <c r="F253" s="6">
        <f t="shared" si="13"/>
        <v>592.08333333333337</v>
      </c>
      <c r="G253" s="6">
        <f t="shared" si="14"/>
        <v>3092.0833333333335</v>
      </c>
      <c r="H253" s="6">
        <f t="shared" si="15"/>
        <v>120000</v>
      </c>
      <c r="J253" s="6">
        <f>SUM($F$2:F253)</f>
        <v>531352.5</v>
      </c>
    </row>
    <row r="254" spans="4:10" x14ac:dyDescent="0.3">
      <c r="D254">
        <v>253</v>
      </c>
      <c r="E254" s="6">
        <f t="shared" si="12"/>
        <v>2500</v>
      </c>
      <c r="F254" s="6">
        <f t="shared" si="13"/>
        <v>580</v>
      </c>
      <c r="G254" s="6">
        <f t="shared" si="14"/>
        <v>3080</v>
      </c>
      <c r="H254" s="6">
        <f t="shared" si="15"/>
        <v>117500</v>
      </c>
      <c r="J254" s="6">
        <f>SUM($F$2:F254)</f>
        <v>531932.5</v>
      </c>
    </row>
    <row r="255" spans="4:10" x14ac:dyDescent="0.3">
      <c r="D255">
        <v>254</v>
      </c>
      <c r="E255" s="6">
        <f t="shared" si="12"/>
        <v>2500</v>
      </c>
      <c r="F255" s="6">
        <f t="shared" si="13"/>
        <v>567.91666666666663</v>
      </c>
      <c r="G255" s="6">
        <f t="shared" si="14"/>
        <v>3067.9166666666665</v>
      </c>
      <c r="H255" s="6">
        <f t="shared" si="15"/>
        <v>115000</v>
      </c>
      <c r="J255" s="6">
        <f>SUM($F$2:F255)</f>
        <v>532500.41666666663</v>
      </c>
    </row>
    <row r="256" spans="4:10" x14ac:dyDescent="0.3">
      <c r="D256">
        <v>255</v>
      </c>
      <c r="E256" s="6">
        <f t="shared" si="12"/>
        <v>2500</v>
      </c>
      <c r="F256" s="6">
        <f t="shared" si="13"/>
        <v>555.83333333333337</v>
      </c>
      <c r="G256" s="6">
        <f t="shared" si="14"/>
        <v>3055.8333333333335</v>
      </c>
      <c r="H256" s="6">
        <f t="shared" si="15"/>
        <v>112500</v>
      </c>
      <c r="J256" s="6">
        <f>SUM($F$2:F256)</f>
        <v>533056.25</v>
      </c>
    </row>
    <row r="257" spans="4:10" x14ac:dyDescent="0.3">
      <c r="D257">
        <v>256</v>
      </c>
      <c r="E257" s="6">
        <f t="shared" si="12"/>
        <v>2500</v>
      </c>
      <c r="F257" s="6">
        <f t="shared" si="13"/>
        <v>543.75</v>
      </c>
      <c r="G257" s="6">
        <f t="shared" si="14"/>
        <v>3043.75</v>
      </c>
      <c r="H257" s="6">
        <f t="shared" si="15"/>
        <v>110000</v>
      </c>
      <c r="J257" s="6">
        <f>SUM($F$2:F257)</f>
        <v>533600</v>
      </c>
    </row>
    <row r="258" spans="4:10" x14ac:dyDescent="0.3">
      <c r="D258">
        <v>257</v>
      </c>
      <c r="E258" s="6">
        <f t="shared" si="12"/>
        <v>2500</v>
      </c>
      <c r="F258" s="6">
        <f t="shared" si="13"/>
        <v>531.66666666666663</v>
      </c>
      <c r="G258" s="6">
        <f t="shared" si="14"/>
        <v>3031.6666666666665</v>
      </c>
      <c r="H258" s="6">
        <f t="shared" si="15"/>
        <v>107500</v>
      </c>
      <c r="J258" s="6">
        <f>SUM($F$2:F258)</f>
        <v>534131.66666666663</v>
      </c>
    </row>
    <row r="259" spans="4:10" x14ac:dyDescent="0.3">
      <c r="D259">
        <v>258</v>
      </c>
      <c r="E259" s="6">
        <f t="shared" si="12"/>
        <v>2500</v>
      </c>
      <c r="F259" s="6">
        <f t="shared" si="13"/>
        <v>519.58333333333337</v>
      </c>
      <c r="G259" s="6">
        <f t="shared" si="14"/>
        <v>3019.5833333333335</v>
      </c>
      <c r="H259" s="6">
        <f t="shared" si="15"/>
        <v>105000</v>
      </c>
      <c r="J259" s="6">
        <f>SUM($F$2:F259)</f>
        <v>534651.25</v>
      </c>
    </row>
    <row r="260" spans="4:10" x14ac:dyDescent="0.3">
      <c r="D260">
        <v>259</v>
      </c>
      <c r="E260" s="6">
        <f t="shared" ref="E260:E323" si="16">E259</f>
        <v>2500</v>
      </c>
      <c r="F260" s="6">
        <f t="shared" ref="F260:F323" si="17">H259*$I$2/12</f>
        <v>507.5</v>
      </c>
      <c r="G260" s="6">
        <f t="shared" ref="G260:G323" si="18">F260+E260</f>
        <v>3007.5</v>
      </c>
      <c r="H260" s="6">
        <f t="shared" ref="H260:H323" si="19">H259-E260</f>
        <v>102500</v>
      </c>
      <c r="J260" s="6">
        <f>SUM($F$2:F260)</f>
        <v>535158.75</v>
      </c>
    </row>
    <row r="261" spans="4:10" x14ac:dyDescent="0.3">
      <c r="D261">
        <v>260</v>
      </c>
      <c r="E261" s="6">
        <f t="shared" si="16"/>
        <v>2500</v>
      </c>
      <c r="F261" s="6">
        <f t="shared" si="17"/>
        <v>495.41666666666669</v>
      </c>
      <c r="G261" s="6">
        <f t="shared" si="18"/>
        <v>2995.4166666666665</v>
      </c>
      <c r="H261" s="6">
        <f t="shared" si="19"/>
        <v>100000</v>
      </c>
      <c r="J261" s="6">
        <f>SUM($F$2:F261)</f>
        <v>535654.16666666663</v>
      </c>
    </row>
    <row r="262" spans="4:10" x14ac:dyDescent="0.3">
      <c r="D262">
        <v>261</v>
      </c>
      <c r="E262" s="6">
        <f t="shared" si="16"/>
        <v>2500</v>
      </c>
      <c r="F262" s="6">
        <f t="shared" si="17"/>
        <v>483.33333333333331</v>
      </c>
      <c r="G262" s="6">
        <f t="shared" si="18"/>
        <v>2983.3333333333335</v>
      </c>
      <c r="H262" s="6">
        <f t="shared" si="19"/>
        <v>97500</v>
      </c>
      <c r="J262" s="6">
        <f>SUM($F$2:F262)</f>
        <v>536137.5</v>
      </c>
    </row>
    <row r="263" spans="4:10" x14ac:dyDescent="0.3">
      <c r="D263">
        <v>262</v>
      </c>
      <c r="E263" s="6">
        <f t="shared" si="16"/>
        <v>2500</v>
      </c>
      <c r="F263" s="6">
        <f t="shared" si="17"/>
        <v>471.25</v>
      </c>
      <c r="G263" s="6">
        <f t="shared" si="18"/>
        <v>2971.25</v>
      </c>
      <c r="H263" s="6">
        <f t="shared" si="19"/>
        <v>95000</v>
      </c>
      <c r="J263" s="6">
        <f>SUM($F$2:F263)</f>
        <v>536608.75</v>
      </c>
    </row>
    <row r="264" spans="4:10" x14ac:dyDescent="0.3">
      <c r="D264">
        <v>263</v>
      </c>
      <c r="E264" s="6">
        <f t="shared" si="16"/>
        <v>2500</v>
      </c>
      <c r="F264" s="6">
        <f t="shared" si="17"/>
        <v>459.16666666666669</v>
      </c>
      <c r="G264" s="6">
        <f t="shared" si="18"/>
        <v>2959.1666666666665</v>
      </c>
      <c r="H264" s="6">
        <f t="shared" si="19"/>
        <v>92500</v>
      </c>
      <c r="J264" s="6">
        <f>SUM($F$2:F264)</f>
        <v>537067.91666666663</v>
      </c>
    </row>
    <row r="265" spans="4:10" x14ac:dyDescent="0.3">
      <c r="D265">
        <v>264</v>
      </c>
      <c r="E265" s="6">
        <f t="shared" si="16"/>
        <v>2500</v>
      </c>
      <c r="F265" s="6">
        <f t="shared" si="17"/>
        <v>447.08333333333331</v>
      </c>
      <c r="G265" s="6">
        <f t="shared" si="18"/>
        <v>2947.0833333333335</v>
      </c>
      <c r="H265" s="6">
        <f t="shared" si="19"/>
        <v>90000</v>
      </c>
      <c r="J265" s="6">
        <f>SUM($F$2:F265)</f>
        <v>537515</v>
      </c>
    </row>
    <row r="266" spans="4:10" x14ac:dyDescent="0.3">
      <c r="D266">
        <v>265</v>
      </c>
      <c r="E266" s="6">
        <f t="shared" si="16"/>
        <v>2500</v>
      </c>
      <c r="F266" s="6">
        <f t="shared" si="17"/>
        <v>435</v>
      </c>
      <c r="G266" s="6">
        <f t="shared" si="18"/>
        <v>2935</v>
      </c>
      <c r="H266" s="6">
        <f t="shared" si="19"/>
        <v>87500</v>
      </c>
      <c r="J266" s="6">
        <f>SUM($F$2:F266)</f>
        <v>537950</v>
      </c>
    </row>
    <row r="267" spans="4:10" x14ac:dyDescent="0.3">
      <c r="D267">
        <v>266</v>
      </c>
      <c r="E267" s="6">
        <f t="shared" si="16"/>
        <v>2500</v>
      </c>
      <c r="F267" s="6">
        <f t="shared" si="17"/>
        <v>422.91666666666669</v>
      </c>
      <c r="G267" s="6">
        <f t="shared" si="18"/>
        <v>2922.9166666666665</v>
      </c>
      <c r="H267" s="6">
        <f t="shared" si="19"/>
        <v>85000</v>
      </c>
      <c r="J267" s="6">
        <f>SUM($F$2:F267)</f>
        <v>538372.91666666663</v>
      </c>
    </row>
    <row r="268" spans="4:10" x14ac:dyDescent="0.3">
      <c r="D268">
        <v>267</v>
      </c>
      <c r="E268" s="6">
        <f t="shared" si="16"/>
        <v>2500</v>
      </c>
      <c r="F268" s="6">
        <f t="shared" si="17"/>
        <v>410.83333333333331</v>
      </c>
      <c r="G268" s="6">
        <f t="shared" si="18"/>
        <v>2910.8333333333335</v>
      </c>
      <c r="H268" s="6">
        <f t="shared" si="19"/>
        <v>82500</v>
      </c>
      <c r="J268" s="6">
        <f>SUM($F$2:F268)</f>
        <v>538783.75</v>
      </c>
    </row>
    <row r="269" spans="4:10" x14ac:dyDescent="0.3">
      <c r="D269">
        <v>268</v>
      </c>
      <c r="E269" s="6">
        <f t="shared" si="16"/>
        <v>2500</v>
      </c>
      <c r="F269" s="6">
        <f t="shared" si="17"/>
        <v>398.75</v>
      </c>
      <c r="G269" s="6">
        <f t="shared" si="18"/>
        <v>2898.75</v>
      </c>
      <c r="H269" s="6">
        <f t="shared" si="19"/>
        <v>80000</v>
      </c>
      <c r="J269" s="6">
        <f>SUM($F$2:F269)</f>
        <v>539182.5</v>
      </c>
    </row>
    <row r="270" spans="4:10" x14ac:dyDescent="0.3">
      <c r="D270">
        <v>269</v>
      </c>
      <c r="E270" s="6">
        <f t="shared" si="16"/>
        <v>2500</v>
      </c>
      <c r="F270" s="6">
        <f t="shared" si="17"/>
        <v>386.66666666666669</v>
      </c>
      <c r="G270" s="6">
        <f t="shared" si="18"/>
        <v>2886.6666666666665</v>
      </c>
      <c r="H270" s="6">
        <f t="shared" si="19"/>
        <v>77500</v>
      </c>
      <c r="J270" s="6">
        <f>SUM($F$2:F270)</f>
        <v>539569.16666666663</v>
      </c>
    </row>
    <row r="271" spans="4:10" x14ac:dyDescent="0.3">
      <c r="D271">
        <v>270</v>
      </c>
      <c r="E271" s="6">
        <f t="shared" si="16"/>
        <v>2500</v>
      </c>
      <c r="F271" s="6">
        <f t="shared" si="17"/>
        <v>374.58333333333331</v>
      </c>
      <c r="G271" s="6">
        <f t="shared" si="18"/>
        <v>2874.5833333333335</v>
      </c>
      <c r="H271" s="6">
        <f t="shared" si="19"/>
        <v>75000</v>
      </c>
      <c r="J271" s="6">
        <f>SUM($F$2:F271)</f>
        <v>539943.75</v>
      </c>
    </row>
    <row r="272" spans="4:10" x14ac:dyDescent="0.3">
      <c r="D272">
        <v>271</v>
      </c>
      <c r="E272" s="6">
        <f t="shared" si="16"/>
        <v>2500</v>
      </c>
      <c r="F272" s="6">
        <f t="shared" si="17"/>
        <v>362.5</v>
      </c>
      <c r="G272" s="6">
        <f t="shared" si="18"/>
        <v>2862.5</v>
      </c>
      <c r="H272" s="6">
        <f t="shared" si="19"/>
        <v>72500</v>
      </c>
      <c r="J272" s="6">
        <f>SUM($F$2:F272)</f>
        <v>540306.25</v>
      </c>
    </row>
    <row r="273" spans="4:10" x14ac:dyDescent="0.3">
      <c r="D273">
        <v>272</v>
      </c>
      <c r="E273" s="6">
        <f t="shared" si="16"/>
        <v>2500</v>
      </c>
      <c r="F273" s="6">
        <f t="shared" si="17"/>
        <v>350.41666666666669</v>
      </c>
      <c r="G273" s="6">
        <f t="shared" si="18"/>
        <v>2850.4166666666665</v>
      </c>
      <c r="H273" s="6">
        <f t="shared" si="19"/>
        <v>70000</v>
      </c>
      <c r="J273" s="6">
        <f>SUM($F$2:F273)</f>
        <v>540656.66666666663</v>
      </c>
    </row>
    <row r="274" spans="4:10" x14ac:dyDescent="0.3">
      <c r="D274">
        <v>273</v>
      </c>
      <c r="E274" s="6">
        <f t="shared" si="16"/>
        <v>2500</v>
      </c>
      <c r="F274" s="6">
        <f t="shared" si="17"/>
        <v>338.33333333333331</v>
      </c>
      <c r="G274" s="6">
        <f t="shared" si="18"/>
        <v>2838.3333333333335</v>
      </c>
      <c r="H274" s="6">
        <f t="shared" si="19"/>
        <v>67500</v>
      </c>
      <c r="J274" s="6">
        <f>SUM($F$2:F274)</f>
        <v>540995</v>
      </c>
    </row>
    <row r="275" spans="4:10" x14ac:dyDescent="0.3">
      <c r="D275">
        <v>274</v>
      </c>
      <c r="E275" s="6">
        <f t="shared" si="16"/>
        <v>2500</v>
      </c>
      <c r="F275" s="6">
        <f t="shared" si="17"/>
        <v>326.25</v>
      </c>
      <c r="G275" s="6">
        <f t="shared" si="18"/>
        <v>2826.25</v>
      </c>
      <c r="H275" s="6">
        <f t="shared" si="19"/>
        <v>65000</v>
      </c>
      <c r="J275" s="6">
        <f>SUM($F$2:F275)</f>
        <v>541321.25</v>
      </c>
    </row>
    <row r="276" spans="4:10" x14ac:dyDescent="0.3">
      <c r="D276">
        <v>275</v>
      </c>
      <c r="E276" s="6">
        <f t="shared" si="16"/>
        <v>2500</v>
      </c>
      <c r="F276" s="6">
        <f t="shared" si="17"/>
        <v>314.16666666666669</v>
      </c>
      <c r="G276" s="6">
        <f t="shared" si="18"/>
        <v>2814.1666666666665</v>
      </c>
      <c r="H276" s="6">
        <f t="shared" si="19"/>
        <v>62500</v>
      </c>
      <c r="J276" s="6">
        <f>SUM($F$2:F276)</f>
        <v>541635.41666666663</v>
      </c>
    </row>
    <row r="277" spans="4:10" x14ac:dyDescent="0.3">
      <c r="D277">
        <v>276</v>
      </c>
      <c r="E277" s="6">
        <f t="shared" si="16"/>
        <v>2500</v>
      </c>
      <c r="F277" s="6">
        <f t="shared" si="17"/>
        <v>302.08333333333331</v>
      </c>
      <c r="G277" s="6">
        <f t="shared" si="18"/>
        <v>2802.0833333333335</v>
      </c>
      <c r="H277" s="6">
        <f t="shared" si="19"/>
        <v>60000</v>
      </c>
      <c r="J277" s="6">
        <f>SUM($F$2:F277)</f>
        <v>541937.5</v>
      </c>
    </row>
    <row r="278" spans="4:10" x14ac:dyDescent="0.3">
      <c r="D278">
        <v>277</v>
      </c>
      <c r="E278" s="6">
        <f t="shared" si="16"/>
        <v>2500</v>
      </c>
      <c r="F278" s="6">
        <f t="shared" si="17"/>
        <v>290</v>
      </c>
      <c r="G278" s="6">
        <f t="shared" si="18"/>
        <v>2790</v>
      </c>
      <c r="H278" s="6">
        <f t="shared" si="19"/>
        <v>57500</v>
      </c>
      <c r="J278" s="6">
        <f>SUM($F$2:F278)</f>
        <v>542227.5</v>
      </c>
    </row>
    <row r="279" spans="4:10" x14ac:dyDescent="0.3">
      <c r="D279">
        <v>278</v>
      </c>
      <c r="E279" s="6">
        <f t="shared" si="16"/>
        <v>2500</v>
      </c>
      <c r="F279" s="6">
        <f t="shared" si="17"/>
        <v>277.91666666666669</v>
      </c>
      <c r="G279" s="6">
        <f t="shared" si="18"/>
        <v>2777.9166666666665</v>
      </c>
      <c r="H279" s="6">
        <f t="shared" si="19"/>
        <v>55000</v>
      </c>
      <c r="J279" s="6">
        <f>SUM($F$2:F279)</f>
        <v>542505.41666666663</v>
      </c>
    </row>
    <row r="280" spans="4:10" x14ac:dyDescent="0.3">
      <c r="D280">
        <v>279</v>
      </c>
      <c r="E280" s="6">
        <f t="shared" si="16"/>
        <v>2500</v>
      </c>
      <c r="F280" s="6">
        <f t="shared" si="17"/>
        <v>265.83333333333331</v>
      </c>
      <c r="G280" s="6">
        <f t="shared" si="18"/>
        <v>2765.8333333333335</v>
      </c>
      <c r="H280" s="6">
        <f t="shared" si="19"/>
        <v>52500</v>
      </c>
      <c r="J280" s="6">
        <f>SUM($F$2:F280)</f>
        <v>542771.25</v>
      </c>
    </row>
    <row r="281" spans="4:10" x14ac:dyDescent="0.3">
      <c r="D281">
        <v>280</v>
      </c>
      <c r="E281" s="6">
        <f t="shared" si="16"/>
        <v>2500</v>
      </c>
      <c r="F281" s="6">
        <f t="shared" si="17"/>
        <v>253.75</v>
      </c>
      <c r="G281" s="6">
        <f t="shared" si="18"/>
        <v>2753.75</v>
      </c>
      <c r="H281" s="6">
        <f t="shared" si="19"/>
        <v>50000</v>
      </c>
      <c r="J281" s="6">
        <f>SUM($F$2:F281)</f>
        <v>543025</v>
      </c>
    </row>
    <row r="282" spans="4:10" x14ac:dyDescent="0.3">
      <c r="D282">
        <v>281</v>
      </c>
      <c r="E282" s="6">
        <f t="shared" si="16"/>
        <v>2500</v>
      </c>
      <c r="F282" s="6">
        <f t="shared" si="17"/>
        <v>241.66666666666666</v>
      </c>
      <c r="G282" s="6">
        <f t="shared" si="18"/>
        <v>2741.6666666666665</v>
      </c>
      <c r="H282" s="6">
        <f t="shared" si="19"/>
        <v>47500</v>
      </c>
      <c r="J282" s="6">
        <f>SUM($F$2:F282)</f>
        <v>543266.66666666663</v>
      </c>
    </row>
    <row r="283" spans="4:10" x14ac:dyDescent="0.3">
      <c r="D283">
        <v>282</v>
      </c>
      <c r="E283" s="6">
        <f t="shared" si="16"/>
        <v>2500</v>
      </c>
      <c r="F283" s="6">
        <f t="shared" si="17"/>
        <v>229.58333333333334</v>
      </c>
      <c r="G283" s="6">
        <f t="shared" si="18"/>
        <v>2729.5833333333335</v>
      </c>
      <c r="H283" s="6">
        <f t="shared" si="19"/>
        <v>45000</v>
      </c>
      <c r="J283" s="6">
        <f>SUM($F$2:F283)</f>
        <v>543496.25</v>
      </c>
    </row>
    <row r="284" spans="4:10" x14ac:dyDescent="0.3">
      <c r="D284">
        <v>283</v>
      </c>
      <c r="E284" s="6">
        <f t="shared" si="16"/>
        <v>2500</v>
      </c>
      <c r="F284" s="6">
        <f t="shared" si="17"/>
        <v>217.5</v>
      </c>
      <c r="G284" s="6">
        <f t="shared" si="18"/>
        <v>2717.5</v>
      </c>
      <c r="H284" s="6">
        <f t="shared" si="19"/>
        <v>42500</v>
      </c>
      <c r="J284" s="6">
        <f>SUM($F$2:F284)</f>
        <v>543713.75</v>
      </c>
    </row>
    <row r="285" spans="4:10" x14ac:dyDescent="0.3">
      <c r="D285">
        <v>284</v>
      </c>
      <c r="E285" s="6">
        <f t="shared" si="16"/>
        <v>2500</v>
      </c>
      <c r="F285" s="6">
        <f t="shared" si="17"/>
        <v>205.41666666666666</v>
      </c>
      <c r="G285" s="6">
        <f t="shared" si="18"/>
        <v>2705.4166666666665</v>
      </c>
      <c r="H285" s="6">
        <f t="shared" si="19"/>
        <v>40000</v>
      </c>
      <c r="J285" s="6">
        <f>SUM($F$2:F285)</f>
        <v>543919.16666666663</v>
      </c>
    </row>
    <row r="286" spans="4:10" x14ac:dyDescent="0.3">
      <c r="D286">
        <v>285</v>
      </c>
      <c r="E286" s="6">
        <f t="shared" si="16"/>
        <v>2500</v>
      </c>
      <c r="F286" s="6">
        <f t="shared" si="17"/>
        <v>193.33333333333334</v>
      </c>
      <c r="G286" s="6">
        <f t="shared" si="18"/>
        <v>2693.3333333333335</v>
      </c>
      <c r="H286" s="6">
        <f t="shared" si="19"/>
        <v>37500</v>
      </c>
      <c r="J286" s="6">
        <f>SUM($F$2:F286)</f>
        <v>544112.5</v>
      </c>
    </row>
    <row r="287" spans="4:10" x14ac:dyDescent="0.3">
      <c r="D287">
        <v>286</v>
      </c>
      <c r="E287" s="6">
        <f t="shared" si="16"/>
        <v>2500</v>
      </c>
      <c r="F287" s="6">
        <f t="shared" si="17"/>
        <v>181.25</v>
      </c>
      <c r="G287" s="6">
        <f t="shared" si="18"/>
        <v>2681.25</v>
      </c>
      <c r="H287" s="6">
        <f t="shared" si="19"/>
        <v>35000</v>
      </c>
      <c r="J287" s="6">
        <f>SUM($F$2:F287)</f>
        <v>544293.75</v>
      </c>
    </row>
    <row r="288" spans="4:10" x14ac:dyDescent="0.3">
      <c r="D288">
        <v>287</v>
      </c>
      <c r="E288" s="6">
        <f t="shared" si="16"/>
        <v>2500</v>
      </c>
      <c r="F288" s="6">
        <f t="shared" si="17"/>
        <v>169.16666666666666</v>
      </c>
      <c r="G288" s="6">
        <f t="shared" si="18"/>
        <v>2669.1666666666665</v>
      </c>
      <c r="H288" s="6">
        <f t="shared" si="19"/>
        <v>32500</v>
      </c>
      <c r="J288" s="6">
        <f>SUM($F$2:F288)</f>
        <v>544462.91666666663</v>
      </c>
    </row>
    <row r="289" spans="4:10" x14ac:dyDescent="0.3">
      <c r="D289">
        <v>288</v>
      </c>
      <c r="E289" s="6">
        <f t="shared" si="16"/>
        <v>2500</v>
      </c>
      <c r="F289" s="6">
        <f t="shared" si="17"/>
        <v>157.08333333333334</v>
      </c>
      <c r="G289" s="6">
        <f t="shared" si="18"/>
        <v>2657.0833333333335</v>
      </c>
      <c r="H289" s="6">
        <f t="shared" si="19"/>
        <v>30000</v>
      </c>
      <c r="J289" s="6">
        <f>SUM($F$2:F289)</f>
        <v>544620</v>
      </c>
    </row>
    <row r="290" spans="4:10" x14ac:dyDescent="0.3">
      <c r="D290">
        <v>289</v>
      </c>
      <c r="E290" s="6">
        <f t="shared" si="16"/>
        <v>2500</v>
      </c>
      <c r="F290" s="6">
        <f t="shared" si="17"/>
        <v>145</v>
      </c>
      <c r="G290" s="6">
        <f t="shared" si="18"/>
        <v>2645</v>
      </c>
      <c r="H290" s="6">
        <f t="shared" si="19"/>
        <v>27500</v>
      </c>
      <c r="J290" s="6">
        <f>SUM($F$2:F290)</f>
        <v>544765</v>
      </c>
    </row>
    <row r="291" spans="4:10" x14ac:dyDescent="0.3">
      <c r="D291">
        <v>290</v>
      </c>
      <c r="E291" s="6">
        <f t="shared" si="16"/>
        <v>2500</v>
      </c>
      <c r="F291" s="6">
        <f t="shared" si="17"/>
        <v>132.91666666666666</v>
      </c>
      <c r="G291" s="6">
        <f t="shared" si="18"/>
        <v>2632.9166666666665</v>
      </c>
      <c r="H291" s="6">
        <f t="shared" si="19"/>
        <v>25000</v>
      </c>
      <c r="J291" s="6">
        <f>SUM($F$2:F291)</f>
        <v>544897.91666666663</v>
      </c>
    </row>
    <row r="292" spans="4:10" x14ac:dyDescent="0.3">
      <c r="D292">
        <v>291</v>
      </c>
      <c r="E292" s="6">
        <f t="shared" si="16"/>
        <v>2500</v>
      </c>
      <c r="F292" s="6">
        <f t="shared" si="17"/>
        <v>120.83333333333333</v>
      </c>
      <c r="G292" s="6">
        <f t="shared" si="18"/>
        <v>2620.8333333333335</v>
      </c>
      <c r="H292" s="6">
        <f t="shared" si="19"/>
        <v>22500</v>
      </c>
      <c r="J292" s="6">
        <f>SUM($F$2:F292)</f>
        <v>545018.75</v>
      </c>
    </row>
    <row r="293" spans="4:10" x14ac:dyDescent="0.3">
      <c r="D293">
        <v>292</v>
      </c>
      <c r="E293" s="6">
        <f t="shared" si="16"/>
        <v>2500</v>
      </c>
      <c r="F293" s="6">
        <f t="shared" si="17"/>
        <v>108.75</v>
      </c>
      <c r="G293" s="6">
        <f t="shared" si="18"/>
        <v>2608.75</v>
      </c>
      <c r="H293" s="6">
        <f t="shared" si="19"/>
        <v>20000</v>
      </c>
      <c r="J293" s="6">
        <f>SUM($F$2:F293)</f>
        <v>545127.5</v>
      </c>
    </row>
    <row r="294" spans="4:10" x14ac:dyDescent="0.3">
      <c r="D294">
        <v>293</v>
      </c>
      <c r="E294" s="6">
        <f t="shared" si="16"/>
        <v>2500</v>
      </c>
      <c r="F294" s="6">
        <f t="shared" si="17"/>
        <v>96.666666666666671</v>
      </c>
      <c r="G294" s="6">
        <f t="shared" si="18"/>
        <v>2596.6666666666665</v>
      </c>
      <c r="H294" s="6">
        <f t="shared" si="19"/>
        <v>17500</v>
      </c>
      <c r="J294" s="6">
        <f>SUM($F$2:F294)</f>
        <v>545224.16666666663</v>
      </c>
    </row>
    <row r="295" spans="4:10" x14ac:dyDescent="0.3">
      <c r="D295">
        <v>294</v>
      </c>
      <c r="E295" s="6">
        <f t="shared" si="16"/>
        <v>2500</v>
      </c>
      <c r="F295" s="6">
        <f t="shared" si="17"/>
        <v>84.583333333333329</v>
      </c>
      <c r="G295" s="6">
        <f t="shared" si="18"/>
        <v>2584.5833333333335</v>
      </c>
      <c r="H295" s="6">
        <f t="shared" si="19"/>
        <v>15000</v>
      </c>
      <c r="J295" s="6">
        <f>SUM($F$2:F295)</f>
        <v>545308.75</v>
      </c>
    </row>
    <row r="296" spans="4:10" x14ac:dyDescent="0.3">
      <c r="D296">
        <v>295</v>
      </c>
      <c r="E296" s="6">
        <f t="shared" si="16"/>
        <v>2500</v>
      </c>
      <c r="F296" s="6">
        <f t="shared" si="17"/>
        <v>72.5</v>
      </c>
      <c r="G296" s="6">
        <f t="shared" si="18"/>
        <v>2572.5</v>
      </c>
      <c r="H296" s="6">
        <f t="shared" si="19"/>
        <v>12500</v>
      </c>
      <c r="J296" s="6">
        <f>SUM($F$2:F296)</f>
        <v>545381.25</v>
      </c>
    </row>
    <row r="297" spans="4:10" x14ac:dyDescent="0.3">
      <c r="D297">
        <v>296</v>
      </c>
      <c r="E297" s="6">
        <f t="shared" si="16"/>
        <v>2500</v>
      </c>
      <c r="F297" s="6">
        <f t="shared" si="17"/>
        <v>60.416666666666664</v>
      </c>
      <c r="G297" s="6">
        <f t="shared" si="18"/>
        <v>2560.4166666666665</v>
      </c>
      <c r="H297" s="6">
        <f t="shared" si="19"/>
        <v>10000</v>
      </c>
      <c r="J297" s="6">
        <f>SUM($F$2:F297)</f>
        <v>545441.66666666663</v>
      </c>
    </row>
    <row r="298" spans="4:10" x14ac:dyDescent="0.3">
      <c r="D298">
        <v>297</v>
      </c>
      <c r="E298" s="6">
        <f t="shared" si="16"/>
        <v>2500</v>
      </c>
      <c r="F298" s="6">
        <f t="shared" si="17"/>
        <v>48.333333333333336</v>
      </c>
      <c r="G298" s="6">
        <f t="shared" si="18"/>
        <v>2548.3333333333335</v>
      </c>
      <c r="H298" s="6">
        <f t="shared" si="19"/>
        <v>7500</v>
      </c>
      <c r="J298" s="6">
        <f>SUM($F$2:F298)</f>
        <v>545490</v>
      </c>
    </row>
    <row r="299" spans="4:10" x14ac:dyDescent="0.3">
      <c r="D299">
        <v>298</v>
      </c>
      <c r="E299" s="6">
        <f t="shared" si="16"/>
        <v>2500</v>
      </c>
      <c r="F299" s="6">
        <f t="shared" si="17"/>
        <v>36.25</v>
      </c>
      <c r="G299" s="6">
        <f t="shared" si="18"/>
        <v>2536.25</v>
      </c>
      <c r="H299" s="6">
        <f t="shared" si="19"/>
        <v>5000</v>
      </c>
      <c r="J299" s="6">
        <f>SUM($F$2:F299)</f>
        <v>545526.25</v>
      </c>
    </row>
    <row r="300" spans="4:10" x14ac:dyDescent="0.3">
      <c r="D300">
        <v>299</v>
      </c>
      <c r="E300" s="6">
        <f t="shared" si="16"/>
        <v>2500</v>
      </c>
      <c r="F300" s="6">
        <f t="shared" si="17"/>
        <v>24.166666666666668</v>
      </c>
      <c r="G300" s="6">
        <f t="shared" si="18"/>
        <v>2524.1666666666665</v>
      </c>
      <c r="H300" s="6">
        <f t="shared" si="19"/>
        <v>2500</v>
      </c>
      <c r="J300" s="6">
        <f>SUM($F$2:F300)</f>
        <v>545550.41666666663</v>
      </c>
    </row>
    <row r="301" spans="4:10" x14ac:dyDescent="0.3">
      <c r="D301">
        <v>300</v>
      </c>
      <c r="E301" s="6">
        <f t="shared" si="16"/>
        <v>2500</v>
      </c>
      <c r="F301" s="6">
        <f t="shared" si="17"/>
        <v>12.083333333333334</v>
      </c>
      <c r="G301" s="6">
        <f t="shared" si="18"/>
        <v>2512.0833333333335</v>
      </c>
      <c r="H301" s="6">
        <f t="shared" si="19"/>
        <v>0</v>
      </c>
      <c r="J301" s="6">
        <f>SUM($F$2:F301)</f>
        <v>545562.5</v>
      </c>
    </row>
    <row r="302" spans="4:10" x14ac:dyDescent="0.3">
      <c r="D302">
        <v>301</v>
      </c>
      <c r="E302" s="6">
        <f t="shared" si="16"/>
        <v>2500</v>
      </c>
      <c r="F302" s="6">
        <f t="shared" si="17"/>
        <v>0</v>
      </c>
      <c r="G302" s="6">
        <f t="shared" si="18"/>
        <v>2500</v>
      </c>
      <c r="H302" s="6">
        <f t="shared" si="19"/>
        <v>-2500</v>
      </c>
      <c r="J302" s="6">
        <f>SUM($F$2:F302)</f>
        <v>545562.5</v>
      </c>
    </row>
    <row r="303" spans="4:10" x14ac:dyDescent="0.3">
      <c r="D303">
        <v>302</v>
      </c>
      <c r="E303" s="6">
        <f t="shared" si="16"/>
        <v>2500</v>
      </c>
      <c r="F303" s="6">
        <f t="shared" si="17"/>
        <v>-12.083333333333334</v>
      </c>
      <c r="G303" s="6">
        <f t="shared" si="18"/>
        <v>2487.9166666666665</v>
      </c>
      <c r="H303" s="6">
        <f t="shared" si="19"/>
        <v>-5000</v>
      </c>
      <c r="J303" s="6">
        <f>SUM($F$2:F303)</f>
        <v>545550.41666666663</v>
      </c>
    </row>
    <row r="304" spans="4:10" x14ac:dyDescent="0.3">
      <c r="D304">
        <v>303</v>
      </c>
      <c r="E304" s="6">
        <f t="shared" si="16"/>
        <v>2500</v>
      </c>
      <c r="F304" s="6">
        <f t="shared" si="17"/>
        <v>-24.166666666666668</v>
      </c>
      <c r="G304" s="6">
        <f t="shared" si="18"/>
        <v>2475.8333333333335</v>
      </c>
      <c r="H304" s="6">
        <f t="shared" si="19"/>
        <v>-7500</v>
      </c>
      <c r="J304" s="6">
        <f>SUM($F$2:F304)</f>
        <v>545526.25</v>
      </c>
    </row>
    <row r="305" spans="4:10" x14ac:dyDescent="0.3">
      <c r="D305">
        <v>304</v>
      </c>
      <c r="E305" s="6">
        <f t="shared" si="16"/>
        <v>2500</v>
      </c>
      <c r="F305" s="6">
        <f t="shared" si="17"/>
        <v>-36.25</v>
      </c>
      <c r="G305" s="6">
        <f t="shared" si="18"/>
        <v>2463.75</v>
      </c>
      <c r="H305" s="6">
        <f t="shared" si="19"/>
        <v>-10000</v>
      </c>
      <c r="J305" s="6">
        <f>SUM($F$2:F305)</f>
        <v>545490</v>
      </c>
    </row>
    <row r="306" spans="4:10" x14ac:dyDescent="0.3">
      <c r="D306">
        <v>305</v>
      </c>
      <c r="E306" s="6">
        <f t="shared" si="16"/>
        <v>2500</v>
      </c>
      <c r="F306" s="6">
        <f t="shared" si="17"/>
        <v>-48.333333333333336</v>
      </c>
      <c r="G306" s="6">
        <f t="shared" si="18"/>
        <v>2451.6666666666665</v>
      </c>
      <c r="H306" s="6">
        <f t="shared" si="19"/>
        <v>-12500</v>
      </c>
      <c r="J306" s="6">
        <f>SUM($F$2:F306)</f>
        <v>545441.66666666663</v>
      </c>
    </row>
    <row r="307" spans="4:10" x14ac:dyDescent="0.3">
      <c r="D307">
        <v>306</v>
      </c>
      <c r="E307" s="6">
        <f t="shared" si="16"/>
        <v>2500</v>
      </c>
      <c r="F307" s="6">
        <f t="shared" si="17"/>
        <v>-60.416666666666664</v>
      </c>
      <c r="G307" s="6">
        <f t="shared" si="18"/>
        <v>2439.5833333333335</v>
      </c>
      <c r="H307" s="6">
        <f t="shared" si="19"/>
        <v>-15000</v>
      </c>
      <c r="J307" s="6">
        <f>SUM($F$2:F307)</f>
        <v>545381.25</v>
      </c>
    </row>
    <row r="308" spans="4:10" x14ac:dyDescent="0.3">
      <c r="D308">
        <v>307</v>
      </c>
      <c r="E308" s="6">
        <f t="shared" si="16"/>
        <v>2500</v>
      </c>
      <c r="F308" s="6">
        <f t="shared" si="17"/>
        <v>-72.5</v>
      </c>
      <c r="G308" s="6">
        <f t="shared" si="18"/>
        <v>2427.5</v>
      </c>
      <c r="H308" s="6">
        <f t="shared" si="19"/>
        <v>-17500</v>
      </c>
      <c r="J308" s="6">
        <f>SUM($F$2:F308)</f>
        <v>545308.75</v>
      </c>
    </row>
    <row r="309" spans="4:10" x14ac:dyDescent="0.3">
      <c r="D309">
        <v>308</v>
      </c>
      <c r="E309" s="6">
        <f t="shared" si="16"/>
        <v>2500</v>
      </c>
      <c r="F309" s="6">
        <f t="shared" si="17"/>
        <v>-84.583333333333329</v>
      </c>
      <c r="G309" s="6">
        <f t="shared" si="18"/>
        <v>2415.4166666666665</v>
      </c>
      <c r="H309" s="6">
        <f t="shared" si="19"/>
        <v>-20000</v>
      </c>
      <c r="J309" s="6">
        <f>SUM($F$2:F309)</f>
        <v>545224.16666666663</v>
      </c>
    </row>
    <row r="310" spans="4:10" x14ac:dyDescent="0.3">
      <c r="D310">
        <v>309</v>
      </c>
      <c r="E310" s="6">
        <f t="shared" si="16"/>
        <v>2500</v>
      </c>
      <c r="F310" s="6">
        <f t="shared" si="17"/>
        <v>-96.666666666666671</v>
      </c>
      <c r="G310" s="6">
        <f t="shared" si="18"/>
        <v>2403.3333333333335</v>
      </c>
      <c r="H310" s="6">
        <f t="shared" si="19"/>
        <v>-22500</v>
      </c>
      <c r="J310" s="6">
        <f>SUM($F$2:F310)</f>
        <v>545127.5</v>
      </c>
    </row>
    <row r="311" spans="4:10" x14ac:dyDescent="0.3">
      <c r="D311">
        <v>310</v>
      </c>
      <c r="E311" s="6">
        <f t="shared" si="16"/>
        <v>2500</v>
      </c>
      <c r="F311" s="6">
        <f t="shared" si="17"/>
        <v>-108.75</v>
      </c>
      <c r="G311" s="6">
        <f t="shared" si="18"/>
        <v>2391.25</v>
      </c>
      <c r="H311" s="6">
        <f t="shared" si="19"/>
        <v>-25000</v>
      </c>
      <c r="J311" s="6">
        <f>SUM($F$2:F311)</f>
        <v>545018.75</v>
      </c>
    </row>
    <row r="312" spans="4:10" x14ac:dyDescent="0.3">
      <c r="D312">
        <v>311</v>
      </c>
      <c r="E312" s="6">
        <f t="shared" si="16"/>
        <v>2500</v>
      </c>
      <c r="F312" s="6">
        <f t="shared" si="17"/>
        <v>-120.83333333333333</v>
      </c>
      <c r="G312" s="6">
        <f t="shared" si="18"/>
        <v>2379.1666666666665</v>
      </c>
      <c r="H312" s="6">
        <f t="shared" si="19"/>
        <v>-27500</v>
      </c>
      <c r="J312" s="6">
        <f>SUM($F$2:F312)</f>
        <v>544897.91666666663</v>
      </c>
    </row>
    <row r="313" spans="4:10" x14ac:dyDescent="0.3">
      <c r="D313">
        <v>312</v>
      </c>
      <c r="E313" s="6">
        <f t="shared" si="16"/>
        <v>2500</v>
      </c>
      <c r="F313" s="6">
        <f t="shared" si="17"/>
        <v>-132.91666666666666</v>
      </c>
      <c r="G313" s="6">
        <f t="shared" si="18"/>
        <v>2367.0833333333335</v>
      </c>
      <c r="H313" s="6">
        <f t="shared" si="19"/>
        <v>-30000</v>
      </c>
      <c r="J313" s="6">
        <f>SUM($F$2:F313)</f>
        <v>544765</v>
      </c>
    </row>
    <row r="314" spans="4:10" x14ac:dyDescent="0.3">
      <c r="D314">
        <v>313</v>
      </c>
      <c r="E314" s="6">
        <f t="shared" si="16"/>
        <v>2500</v>
      </c>
      <c r="F314" s="6">
        <f t="shared" si="17"/>
        <v>-145</v>
      </c>
      <c r="G314" s="6">
        <f t="shared" si="18"/>
        <v>2355</v>
      </c>
      <c r="H314" s="6">
        <f t="shared" si="19"/>
        <v>-32500</v>
      </c>
      <c r="J314" s="6">
        <f>SUM($F$2:F314)</f>
        <v>544620</v>
      </c>
    </row>
    <row r="315" spans="4:10" x14ac:dyDescent="0.3">
      <c r="D315">
        <v>314</v>
      </c>
      <c r="E315" s="6">
        <f t="shared" si="16"/>
        <v>2500</v>
      </c>
      <c r="F315" s="6">
        <f t="shared" si="17"/>
        <v>-157.08333333333334</v>
      </c>
      <c r="G315" s="6">
        <f t="shared" si="18"/>
        <v>2342.9166666666665</v>
      </c>
      <c r="H315" s="6">
        <f t="shared" si="19"/>
        <v>-35000</v>
      </c>
      <c r="J315" s="6">
        <f>SUM($F$2:F315)</f>
        <v>544462.91666666663</v>
      </c>
    </row>
    <row r="316" spans="4:10" x14ac:dyDescent="0.3">
      <c r="D316">
        <v>315</v>
      </c>
      <c r="E316" s="6">
        <f t="shared" si="16"/>
        <v>2500</v>
      </c>
      <c r="F316" s="6">
        <f t="shared" si="17"/>
        <v>-169.16666666666666</v>
      </c>
      <c r="G316" s="6">
        <f t="shared" si="18"/>
        <v>2330.8333333333335</v>
      </c>
      <c r="H316" s="6">
        <f t="shared" si="19"/>
        <v>-37500</v>
      </c>
      <c r="J316" s="6">
        <f>SUM($F$2:F316)</f>
        <v>544293.75</v>
      </c>
    </row>
    <row r="317" spans="4:10" x14ac:dyDescent="0.3">
      <c r="D317">
        <v>316</v>
      </c>
      <c r="E317" s="6">
        <f t="shared" si="16"/>
        <v>2500</v>
      </c>
      <c r="F317" s="6">
        <f t="shared" si="17"/>
        <v>-181.25</v>
      </c>
      <c r="G317" s="6">
        <f t="shared" si="18"/>
        <v>2318.75</v>
      </c>
      <c r="H317" s="6">
        <f t="shared" si="19"/>
        <v>-40000</v>
      </c>
      <c r="J317" s="6">
        <f>SUM($F$2:F317)</f>
        <v>544112.5</v>
      </c>
    </row>
    <row r="318" spans="4:10" x14ac:dyDescent="0.3">
      <c r="D318">
        <v>317</v>
      </c>
      <c r="E318" s="6">
        <f t="shared" si="16"/>
        <v>2500</v>
      </c>
      <c r="F318" s="6">
        <f t="shared" si="17"/>
        <v>-193.33333333333334</v>
      </c>
      <c r="G318" s="6">
        <f t="shared" si="18"/>
        <v>2306.6666666666665</v>
      </c>
      <c r="H318" s="6">
        <f t="shared" si="19"/>
        <v>-42500</v>
      </c>
      <c r="J318" s="6">
        <f>SUM($F$2:F318)</f>
        <v>543919.16666666663</v>
      </c>
    </row>
    <row r="319" spans="4:10" x14ac:dyDescent="0.3">
      <c r="D319">
        <v>318</v>
      </c>
      <c r="E319" s="6">
        <f t="shared" si="16"/>
        <v>2500</v>
      </c>
      <c r="F319" s="6">
        <f t="shared" si="17"/>
        <v>-205.41666666666666</v>
      </c>
      <c r="G319" s="6">
        <f t="shared" si="18"/>
        <v>2294.5833333333335</v>
      </c>
      <c r="H319" s="6">
        <f t="shared" si="19"/>
        <v>-45000</v>
      </c>
      <c r="J319" s="6">
        <f>SUM($F$2:F319)</f>
        <v>543713.75</v>
      </c>
    </row>
    <row r="320" spans="4:10" x14ac:dyDescent="0.3">
      <c r="D320">
        <v>319</v>
      </c>
      <c r="E320" s="6">
        <f t="shared" si="16"/>
        <v>2500</v>
      </c>
      <c r="F320" s="6">
        <f t="shared" si="17"/>
        <v>-217.5</v>
      </c>
      <c r="G320" s="6">
        <f t="shared" si="18"/>
        <v>2282.5</v>
      </c>
      <c r="H320" s="6">
        <f t="shared" si="19"/>
        <v>-47500</v>
      </c>
      <c r="J320" s="6">
        <f>SUM($F$2:F320)</f>
        <v>543496.25</v>
      </c>
    </row>
    <row r="321" spans="4:10" x14ac:dyDescent="0.3">
      <c r="D321">
        <v>320</v>
      </c>
      <c r="E321" s="6">
        <f t="shared" si="16"/>
        <v>2500</v>
      </c>
      <c r="F321" s="6">
        <f t="shared" si="17"/>
        <v>-229.58333333333334</v>
      </c>
      <c r="G321" s="6">
        <f t="shared" si="18"/>
        <v>2270.4166666666665</v>
      </c>
      <c r="H321" s="6">
        <f t="shared" si="19"/>
        <v>-50000</v>
      </c>
      <c r="J321" s="6">
        <f>SUM($F$2:F321)</f>
        <v>543266.66666666663</v>
      </c>
    </row>
    <row r="322" spans="4:10" x14ac:dyDescent="0.3">
      <c r="D322">
        <v>321</v>
      </c>
      <c r="E322" s="6">
        <f t="shared" si="16"/>
        <v>2500</v>
      </c>
      <c r="F322" s="6">
        <f t="shared" si="17"/>
        <v>-241.66666666666666</v>
      </c>
      <c r="G322" s="6">
        <f t="shared" si="18"/>
        <v>2258.3333333333335</v>
      </c>
      <c r="H322" s="6">
        <f t="shared" si="19"/>
        <v>-52500</v>
      </c>
      <c r="J322" s="6">
        <f>SUM($F$2:F322)</f>
        <v>543025</v>
      </c>
    </row>
    <row r="323" spans="4:10" x14ac:dyDescent="0.3">
      <c r="D323">
        <v>322</v>
      </c>
      <c r="E323" s="6">
        <f t="shared" si="16"/>
        <v>2500</v>
      </c>
      <c r="F323" s="6">
        <f t="shared" si="17"/>
        <v>-253.75</v>
      </c>
      <c r="G323" s="6">
        <f t="shared" si="18"/>
        <v>2246.25</v>
      </c>
      <c r="H323" s="6">
        <f t="shared" si="19"/>
        <v>-55000</v>
      </c>
      <c r="J323" s="6">
        <f>SUM($F$2:F323)</f>
        <v>542771.25</v>
      </c>
    </row>
    <row r="324" spans="4:10" x14ac:dyDescent="0.3">
      <c r="D324">
        <v>323</v>
      </c>
      <c r="E324" s="6">
        <f t="shared" ref="E324:E361" si="20">E323</f>
        <v>2500</v>
      </c>
      <c r="F324" s="6">
        <f t="shared" ref="F324:F361" si="21">H323*$I$2/12</f>
        <v>-265.83333333333331</v>
      </c>
      <c r="G324" s="6">
        <f t="shared" ref="G324:G361" si="22">F324+E324</f>
        <v>2234.1666666666665</v>
      </c>
      <c r="H324" s="6">
        <f t="shared" ref="H324:H361" si="23">H323-E324</f>
        <v>-57500</v>
      </c>
      <c r="J324" s="6">
        <f>SUM($F$2:F324)</f>
        <v>542505.41666666663</v>
      </c>
    </row>
    <row r="325" spans="4:10" x14ac:dyDescent="0.3">
      <c r="D325">
        <v>324</v>
      </c>
      <c r="E325" s="6">
        <f t="shared" si="20"/>
        <v>2500</v>
      </c>
      <c r="F325" s="6">
        <f t="shared" si="21"/>
        <v>-277.91666666666669</v>
      </c>
      <c r="G325" s="6">
        <f t="shared" si="22"/>
        <v>2222.0833333333335</v>
      </c>
      <c r="H325" s="6">
        <f t="shared" si="23"/>
        <v>-60000</v>
      </c>
      <c r="J325" s="6">
        <f>SUM($F$2:F325)</f>
        <v>542227.5</v>
      </c>
    </row>
    <row r="326" spans="4:10" x14ac:dyDescent="0.3">
      <c r="D326">
        <v>325</v>
      </c>
      <c r="E326" s="6">
        <f t="shared" si="20"/>
        <v>2500</v>
      </c>
      <c r="F326" s="6">
        <f t="shared" si="21"/>
        <v>-290</v>
      </c>
      <c r="G326" s="6">
        <f t="shared" si="22"/>
        <v>2210</v>
      </c>
      <c r="H326" s="6">
        <f t="shared" si="23"/>
        <v>-62500</v>
      </c>
      <c r="J326" s="6">
        <f>SUM($F$2:F326)</f>
        <v>541937.5</v>
      </c>
    </row>
    <row r="327" spans="4:10" x14ac:dyDescent="0.3">
      <c r="D327">
        <v>326</v>
      </c>
      <c r="E327" s="6">
        <f t="shared" si="20"/>
        <v>2500</v>
      </c>
      <c r="F327" s="6">
        <f t="shared" si="21"/>
        <v>-302.08333333333331</v>
      </c>
      <c r="G327" s="6">
        <f t="shared" si="22"/>
        <v>2197.9166666666665</v>
      </c>
      <c r="H327" s="6">
        <f t="shared" si="23"/>
        <v>-65000</v>
      </c>
      <c r="J327" s="6">
        <f>SUM($F$2:F327)</f>
        <v>541635.41666666663</v>
      </c>
    </row>
    <row r="328" spans="4:10" x14ac:dyDescent="0.3">
      <c r="D328">
        <v>327</v>
      </c>
      <c r="E328" s="6">
        <f t="shared" si="20"/>
        <v>2500</v>
      </c>
      <c r="F328" s="6">
        <f t="shared" si="21"/>
        <v>-314.16666666666669</v>
      </c>
      <c r="G328" s="6">
        <f t="shared" si="22"/>
        <v>2185.8333333333335</v>
      </c>
      <c r="H328" s="6">
        <f t="shared" si="23"/>
        <v>-67500</v>
      </c>
      <c r="J328" s="6">
        <f>SUM($F$2:F328)</f>
        <v>541321.25</v>
      </c>
    </row>
    <row r="329" spans="4:10" x14ac:dyDescent="0.3">
      <c r="D329">
        <v>328</v>
      </c>
      <c r="E329" s="6">
        <f t="shared" si="20"/>
        <v>2500</v>
      </c>
      <c r="F329" s="6">
        <f t="shared" si="21"/>
        <v>-326.25</v>
      </c>
      <c r="G329" s="6">
        <f t="shared" si="22"/>
        <v>2173.75</v>
      </c>
      <c r="H329" s="6">
        <f t="shared" si="23"/>
        <v>-70000</v>
      </c>
      <c r="J329" s="6">
        <f>SUM($F$2:F329)</f>
        <v>540995</v>
      </c>
    </row>
    <row r="330" spans="4:10" x14ac:dyDescent="0.3">
      <c r="D330">
        <v>329</v>
      </c>
      <c r="E330" s="6">
        <f t="shared" si="20"/>
        <v>2500</v>
      </c>
      <c r="F330" s="6">
        <f t="shared" si="21"/>
        <v>-338.33333333333331</v>
      </c>
      <c r="G330" s="6">
        <f t="shared" si="22"/>
        <v>2161.6666666666665</v>
      </c>
      <c r="H330" s="6">
        <f t="shared" si="23"/>
        <v>-72500</v>
      </c>
      <c r="J330" s="6">
        <f>SUM($F$2:F330)</f>
        <v>540656.66666666663</v>
      </c>
    </row>
    <row r="331" spans="4:10" x14ac:dyDescent="0.3">
      <c r="D331">
        <v>330</v>
      </c>
      <c r="E331" s="6">
        <f t="shared" si="20"/>
        <v>2500</v>
      </c>
      <c r="F331" s="6">
        <f t="shared" si="21"/>
        <v>-350.41666666666669</v>
      </c>
      <c r="G331" s="6">
        <f t="shared" si="22"/>
        <v>2149.5833333333335</v>
      </c>
      <c r="H331" s="6">
        <f t="shared" si="23"/>
        <v>-75000</v>
      </c>
      <c r="J331" s="6">
        <f>SUM($F$2:F331)</f>
        <v>540306.25</v>
      </c>
    </row>
    <row r="332" spans="4:10" x14ac:dyDescent="0.3">
      <c r="D332">
        <v>331</v>
      </c>
      <c r="E332" s="6">
        <f t="shared" si="20"/>
        <v>2500</v>
      </c>
      <c r="F332" s="6">
        <f t="shared" si="21"/>
        <v>-362.5</v>
      </c>
      <c r="G332" s="6">
        <f t="shared" si="22"/>
        <v>2137.5</v>
      </c>
      <c r="H332" s="6">
        <f t="shared" si="23"/>
        <v>-77500</v>
      </c>
      <c r="J332" s="6">
        <f>SUM($F$2:F332)</f>
        <v>539943.75</v>
      </c>
    </row>
    <row r="333" spans="4:10" x14ac:dyDescent="0.3">
      <c r="D333">
        <v>332</v>
      </c>
      <c r="E333" s="6">
        <f t="shared" si="20"/>
        <v>2500</v>
      </c>
      <c r="F333" s="6">
        <f t="shared" si="21"/>
        <v>-374.58333333333331</v>
      </c>
      <c r="G333" s="6">
        <f t="shared" si="22"/>
        <v>2125.4166666666665</v>
      </c>
      <c r="H333" s="6">
        <f t="shared" si="23"/>
        <v>-80000</v>
      </c>
      <c r="J333" s="6">
        <f>SUM($F$2:F333)</f>
        <v>539569.16666666663</v>
      </c>
    </row>
    <row r="334" spans="4:10" x14ac:dyDescent="0.3">
      <c r="D334">
        <v>333</v>
      </c>
      <c r="E334" s="6">
        <f t="shared" si="20"/>
        <v>2500</v>
      </c>
      <c r="F334" s="6">
        <f t="shared" si="21"/>
        <v>-386.66666666666669</v>
      </c>
      <c r="G334" s="6">
        <f t="shared" si="22"/>
        <v>2113.3333333333335</v>
      </c>
      <c r="H334" s="6">
        <f t="shared" si="23"/>
        <v>-82500</v>
      </c>
      <c r="J334" s="6">
        <f>SUM($F$2:F334)</f>
        <v>539182.5</v>
      </c>
    </row>
    <row r="335" spans="4:10" x14ac:dyDescent="0.3">
      <c r="D335">
        <v>334</v>
      </c>
      <c r="E335" s="6">
        <f t="shared" si="20"/>
        <v>2500</v>
      </c>
      <c r="F335" s="6">
        <f t="shared" si="21"/>
        <v>-398.75</v>
      </c>
      <c r="G335" s="6">
        <f t="shared" si="22"/>
        <v>2101.25</v>
      </c>
      <c r="H335" s="6">
        <f t="shared" si="23"/>
        <v>-85000</v>
      </c>
      <c r="J335" s="6">
        <f>SUM($F$2:F335)</f>
        <v>538783.75</v>
      </c>
    </row>
    <row r="336" spans="4:10" x14ac:dyDescent="0.3">
      <c r="D336">
        <v>335</v>
      </c>
      <c r="E336" s="6">
        <f t="shared" si="20"/>
        <v>2500</v>
      </c>
      <c r="F336" s="6">
        <f t="shared" si="21"/>
        <v>-410.83333333333331</v>
      </c>
      <c r="G336" s="6">
        <f t="shared" si="22"/>
        <v>2089.1666666666665</v>
      </c>
      <c r="H336" s="6">
        <f t="shared" si="23"/>
        <v>-87500</v>
      </c>
      <c r="J336" s="6">
        <f>SUM($F$2:F336)</f>
        <v>538372.91666666663</v>
      </c>
    </row>
    <row r="337" spans="4:10" x14ac:dyDescent="0.3">
      <c r="D337">
        <v>336</v>
      </c>
      <c r="E337" s="6">
        <f t="shared" si="20"/>
        <v>2500</v>
      </c>
      <c r="F337" s="6">
        <f t="shared" si="21"/>
        <v>-422.91666666666669</v>
      </c>
      <c r="G337" s="6">
        <f t="shared" si="22"/>
        <v>2077.0833333333335</v>
      </c>
      <c r="H337" s="6">
        <f t="shared" si="23"/>
        <v>-90000</v>
      </c>
      <c r="J337" s="6">
        <f>SUM($F$2:F337)</f>
        <v>537950</v>
      </c>
    </row>
    <row r="338" spans="4:10" x14ac:dyDescent="0.3">
      <c r="D338">
        <v>337</v>
      </c>
      <c r="E338" s="6">
        <f t="shared" si="20"/>
        <v>2500</v>
      </c>
      <c r="F338" s="6">
        <f t="shared" si="21"/>
        <v>-435</v>
      </c>
      <c r="G338" s="6">
        <f t="shared" si="22"/>
        <v>2065</v>
      </c>
      <c r="H338" s="6">
        <f t="shared" si="23"/>
        <v>-92500</v>
      </c>
      <c r="J338" s="6">
        <f>SUM($F$2:F338)</f>
        <v>537515</v>
      </c>
    </row>
    <row r="339" spans="4:10" x14ac:dyDescent="0.3">
      <c r="D339">
        <v>338</v>
      </c>
      <c r="E339" s="6">
        <f t="shared" si="20"/>
        <v>2500</v>
      </c>
      <c r="F339" s="6">
        <f t="shared" si="21"/>
        <v>-447.08333333333331</v>
      </c>
      <c r="G339" s="6">
        <f t="shared" si="22"/>
        <v>2052.9166666666665</v>
      </c>
      <c r="H339" s="6">
        <f t="shared" si="23"/>
        <v>-95000</v>
      </c>
      <c r="J339" s="6">
        <f>SUM($F$2:F339)</f>
        <v>537067.91666666663</v>
      </c>
    </row>
    <row r="340" spans="4:10" x14ac:dyDescent="0.3">
      <c r="D340">
        <v>339</v>
      </c>
      <c r="E340" s="6">
        <f t="shared" si="20"/>
        <v>2500</v>
      </c>
      <c r="F340" s="6">
        <f t="shared" si="21"/>
        <v>-459.16666666666669</v>
      </c>
      <c r="G340" s="6">
        <f t="shared" si="22"/>
        <v>2040.8333333333333</v>
      </c>
      <c r="H340" s="6">
        <f t="shared" si="23"/>
        <v>-97500</v>
      </c>
      <c r="J340" s="6">
        <f>SUM($F$2:F340)</f>
        <v>536608.75</v>
      </c>
    </row>
    <row r="341" spans="4:10" x14ac:dyDescent="0.3">
      <c r="D341">
        <v>340</v>
      </c>
      <c r="E341" s="6">
        <f t="shared" si="20"/>
        <v>2500</v>
      </c>
      <c r="F341" s="6">
        <f t="shared" si="21"/>
        <v>-471.25</v>
      </c>
      <c r="G341" s="6">
        <f t="shared" si="22"/>
        <v>2028.75</v>
      </c>
      <c r="H341" s="6">
        <f t="shared" si="23"/>
        <v>-100000</v>
      </c>
      <c r="J341" s="6">
        <f>SUM($F$2:F341)</f>
        <v>536137.5</v>
      </c>
    </row>
    <row r="342" spans="4:10" x14ac:dyDescent="0.3">
      <c r="D342">
        <v>341</v>
      </c>
      <c r="E342" s="6">
        <f t="shared" si="20"/>
        <v>2500</v>
      </c>
      <c r="F342" s="6">
        <f t="shared" si="21"/>
        <v>-483.33333333333331</v>
      </c>
      <c r="G342" s="6">
        <f t="shared" si="22"/>
        <v>2016.6666666666667</v>
      </c>
      <c r="H342" s="6">
        <f t="shared" si="23"/>
        <v>-102500</v>
      </c>
      <c r="J342" s="6">
        <f>SUM($F$2:F342)</f>
        <v>535654.16666666663</v>
      </c>
    </row>
    <row r="343" spans="4:10" x14ac:dyDescent="0.3">
      <c r="D343">
        <v>342</v>
      </c>
      <c r="E343" s="6">
        <f t="shared" si="20"/>
        <v>2500</v>
      </c>
      <c r="F343" s="6">
        <f t="shared" si="21"/>
        <v>-495.41666666666669</v>
      </c>
      <c r="G343" s="6">
        <f t="shared" si="22"/>
        <v>2004.5833333333333</v>
      </c>
      <c r="H343" s="6">
        <f t="shared" si="23"/>
        <v>-105000</v>
      </c>
      <c r="J343" s="6">
        <f>SUM($F$2:F343)</f>
        <v>535158.75</v>
      </c>
    </row>
    <row r="344" spans="4:10" x14ac:dyDescent="0.3">
      <c r="D344">
        <v>343</v>
      </c>
      <c r="E344" s="6">
        <f t="shared" si="20"/>
        <v>2500</v>
      </c>
      <c r="F344" s="6">
        <f t="shared" si="21"/>
        <v>-507.5</v>
      </c>
      <c r="G344" s="6">
        <f t="shared" si="22"/>
        <v>1992.5</v>
      </c>
      <c r="H344" s="6">
        <f t="shared" si="23"/>
        <v>-107500</v>
      </c>
      <c r="J344" s="6">
        <f>SUM($F$2:F344)</f>
        <v>534651.25</v>
      </c>
    </row>
    <row r="345" spans="4:10" x14ac:dyDescent="0.3">
      <c r="D345">
        <v>344</v>
      </c>
      <c r="E345" s="6">
        <f t="shared" si="20"/>
        <v>2500</v>
      </c>
      <c r="F345" s="6">
        <f t="shared" si="21"/>
        <v>-519.58333333333337</v>
      </c>
      <c r="G345" s="6">
        <f t="shared" si="22"/>
        <v>1980.4166666666665</v>
      </c>
      <c r="H345" s="6">
        <f t="shared" si="23"/>
        <v>-110000</v>
      </c>
      <c r="J345" s="6">
        <f>SUM($F$2:F345)</f>
        <v>534131.66666666663</v>
      </c>
    </row>
    <row r="346" spans="4:10" x14ac:dyDescent="0.3">
      <c r="D346">
        <v>345</v>
      </c>
      <c r="E346" s="6">
        <f t="shared" si="20"/>
        <v>2500</v>
      </c>
      <c r="F346" s="6">
        <f t="shared" si="21"/>
        <v>-531.66666666666663</v>
      </c>
      <c r="G346" s="6">
        <f t="shared" si="22"/>
        <v>1968.3333333333335</v>
      </c>
      <c r="H346" s="6">
        <f t="shared" si="23"/>
        <v>-112500</v>
      </c>
      <c r="J346" s="6">
        <f>SUM($F$2:F346)</f>
        <v>533600</v>
      </c>
    </row>
    <row r="347" spans="4:10" x14ac:dyDescent="0.3">
      <c r="D347">
        <v>346</v>
      </c>
      <c r="E347" s="6">
        <f t="shared" si="20"/>
        <v>2500</v>
      </c>
      <c r="F347" s="6">
        <f t="shared" si="21"/>
        <v>-543.75</v>
      </c>
      <c r="G347" s="6">
        <f t="shared" si="22"/>
        <v>1956.25</v>
      </c>
      <c r="H347" s="6">
        <f t="shared" si="23"/>
        <v>-115000</v>
      </c>
      <c r="J347" s="6">
        <f>SUM($F$2:F347)</f>
        <v>533056.25</v>
      </c>
    </row>
    <row r="348" spans="4:10" x14ac:dyDescent="0.3">
      <c r="D348">
        <v>347</v>
      </c>
      <c r="E348" s="6">
        <f t="shared" si="20"/>
        <v>2500</v>
      </c>
      <c r="F348" s="6">
        <f t="shared" si="21"/>
        <v>-555.83333333333337</v>
      </c>
      <c r="G348" s="6">
        <f t="shared" si="22"/>
        <v>1944.1666666666665</v>
      </c>
      <c r="H348" s="6">
        <f t="shared" si="23"/>
        <v>-117500</v>
      </c>
      <c r="J348" s="6">
        <f>SUM($F$2:F348)</f>
        <v>532500.41666666663</v>
      </c>
    </row>
    <row r="349" spans="4:10" x14ac:dyDescent="0.3">
      <c r="D349">
        <v>348</v>
      </c>
      <c r="E349" s="6">
        <f t="shared" si="20"/>
        <v>2500</v>
      </c>
      <c r="F349" s="6">
        <f t="shared" si="21"/>
        <v>-567.91666666666663</v>
      </c>
      <c r="G349" s="6">
        <f t="shared" si="22"/>
        <v>1932.0833333333335</v>
      </c>
      <c r="H349" s="6">
        <f t="shared" si="23"/>
        <v>-120000</v>
      </c>
      <c r="J349" s="6">
        <f>SUM($F$2:F349)</f>
        <v>531932.5</v>
      </c>
    </row>
    <row r="350" spans="4:10" x14ac:dyDescent="0.3">
      <c r="D350">
        <v>349</v>
      </c>
      <c r="E350" s="6">
        <f t="shared" si="20"/>
        <v>2500</v>
      </c>
      <c r="F350" s="6">
        <f t="shared" si="21"/>
        <v>-580</v>
      </c>
      <c r="G350" s="6">
        <f t="shared" si="22"/>
        <v>1920</v>
      </c>
      <c r="H350" s="6">
        <f t="shared" si="23"/>
        <v>-122500</v>
      </c>
      <c r="J350" s="6">
        <f>SUM($F$2:F350)</f>
        <v>531352.5</v>
      </c>
    </row>
    <row r="351" spans="4:10" x14ac:dyDescent="0.3">
      <c r="D351">
        <v>350</v>
      </c>
      <c r="E351" s="6">
        <f t="shared" si="20"/>
        <v>2500</v>
      </c>
      <c r="F351" s="6">
        <f t="shared" si="21"/>
        <v>-592.08333333333337</v>
      </c>
      <c r="G351" s="6">
        <f t="shared" si="22"/>
        <v>1907.9166666666665</v>
      </c>
      <c r="H351" s="6">
        <f t="shared" si="23"/>
        <v>-125000</v>
      </c>
      <c r="J351" s="6">
        <f>SUM($F$2:F351)</f>
        <v>530760.41666666663</v>
      </c>
    </row>
    <row r="352" spans="4:10" x14ac:dyDescent="0.3">
      <c r="D352">
        <v>351</v>
      </c>
      <c r="E352" s="6">
        <f t="shared" si="20"/>
        <v>2500</v>
      </c>
      <c r="F352" s="6">
        <f t="shared" si="21"/>
        <v>-604.16666666666663</v>
      </c>
      <c r="G352" s="6">
        <f t="shared" si="22"/>
        <v>1895.8333333333335</v>
      </c>
      <c r="H352" s="6">
        <f t="shared" si="23"/>
        <v>-127500</v>
      </c>
      <c r="J352" s="6">
        <f>SUM($F$2:F352)</f>
        <v>530156.25</v>
      </c>
    </row>
    <row r="353" spans="4:10" x14ac:dyDescent="0.3">
      <c r="D353">
        <v>352</v>
      </c>
      <c r="E353" s="6">
        <f t="shared" si="20"/>
        <v>2500</v>
      </c>
      <c r="F353" s="6">
        <f t="shared" si="21"/>
        <v>-616.25</v>
      </c>
      <c r="G353" s="6">
        <f t="shared" si="22"/>
        <v>1883.75</v>
      </c>
      <c r="H353" s="6">
        <f t="shared" si="23"/>
        <v>-130000</v>
      </c>
      <c r="J353" s="6">
        <f>SUM($F$2:F353)</f>
        <v>529540</v>
      </c>
    </row>
    <row r="354" spans="4:10" x14ac:dyDescent="0.3">
      <c r="D354">
        <v>353</v>
      </c>
      <c r="E354" s="6">
        <f t="shared" si="20"/>
        <v>2500</v>
      </c>
      <c r="F354" s="6">
        <f t="shared" si="21"/>
        <v>-628.33333333333337</v>
      </c>
      <c r="G354" s="6">
        <f t="shared" si="22"/>
        <v>1871.6666666666665</v>
      </c>
      <c r="H354" s="6">
        <f t="shared" si="23"/>
        <v>-132500</v>
      </c>
      <c r="J354" s="6">
        <f>SUM($F$2:F354)</f>
        <v>528911.66666666663</v>
      </c>
    </row>
    <row r="355" spans="4:10" x14ac:dyDescent="0.3">
      <c r="D355">
        <v>354</v>
      </c>
      <c r="E355" s="6">
        <f t="shared" si="20"/>
        <v>2500</v>
      </c>
      <c r="F355" s="6">
        <f t="shared" si="21"/>
        <v>-640.41666666666663</v>
      </c>
      <c r="G355" s="6">
        <f t="shared" si="22"/>
        <v>1859.5833333333335</v>
      </c>
      <c r="H355" s="6">
        <f t="shared" si="23"/>
        <v>-135000</v>
      </c>
      <c r="J355" s="6">
        <f>SUM($F$2:F355)</f>
        <v>528271.25</v>
      </c>
    </row>
    <row r="356" spans="4:10" x14ac:dyDescent="0.3">
      <c r="D356">
        <v>355</v>
      </c>
      <c r="E356" s="6">
        <f t="shared" si="20"/>
        <v>2500</v>
      </c>
      <c r="F356" s="6">
        <f t="shared" si="21"/>
        <v>-652.5</v>
      </c>
      <c r="G356" s="6">
        <f t="shared" si="22"/>
        <v>1847.5</v>
      </c>
      <c r="H356" s="6">
        <f t="shared" si="23"/>
        <v>-137500</v>
      </c>
      <c r="J356" s="6">
        <f>SUM($F$2:F356)</f>
        <v>527618.75</v>
      </c>
    </row>
    <row r="357" spans="4:10" x14ac:dyDescent="0.3">
      <c r="D357">
        <v>356</v>
      </c>
      <c r="E357" s="6">
        <f t="shared" si="20"/>
        <v>2500</v>
      </c>
      <c r="F357" s="6">
        <f t="shared" si="21"/>
        <v>-664.58333333333337</v>
      </c>
      <c r="G357" s="6">
        <f t="shared" si="22"/>
        <v>1835.4166666666665</v>
      </c>
      <c r="H357" s="6">
        <f t="shared" si="23"/>
        <v>-140000</v>
      </c>
      <c r="J357" s="6">
        <f>SUM($F$2:F357)</f>
        <v>526954.16666666663</v>
      </c>
    </row>
    <row r="358" spans="4:10" x14ac:dyDescent="0.3">
      <c r="D358">
        <v>357</v>
      </c>
      <c r="E358" s="6">
        <f t="shared" si="20"/>
        <v>2500</v>
      </c>
      <c r="F358" s="6">
        <f t="shared" si="21"/>
        <v>-676.66666666666663</v>
      </c>
      <c r="G358" s="6">
        <f t="shared" si="22"/>
        <v>1823.3333333333335</v>
      </c>
      <c r="H358" s="6">
        <f t="shared" si="23"/>
        <v>-142500</v>
      </c>
      <c r="J358" s="6">
        <f>SUM($F$2:F358)</f>
        <v>526277.5</v>
      </c>
    </row>
    <row r="359" spans="4:10" x14ac:dyDescent="0.3">
      <c r="D359">
        <v>358</v>
      </c>
      <c r="E359" s="6">
        <f t="shared" si="20"/>
        <v>2500</v>
      </c>
      <c r="F359" s="6">
        <f t="shared" si="21"/>
        <v>-688.75</v>
      </c>
      <c r="G359" s="6">
        <f t="shared" si="22"/>
        <v>1811.25</v>
      </c>
      <c r="H359" s="6">
        <f t="shared" si="23"/>
        <v>-145000</v>
      </c>
      <c r="J359" s="6">
        <f>SUM($F$2:F359)</f>
        <v>525588.75</v>
      </c>
    </row>
    <row r="360" spans="4:10" x14ac:dyDescent="0.3">
      <c r="D360">
        <v>359</v>
      </c>
      <c r="E360" s="6">
        <f t="shared" si="20"/>
        <v>2500</v>
      </c>
      <c r="F360" s="6">
        <f t="shared" si="21"/>
        <v>-700.83333333333337</v>
      </c>
      <c r="G360" s="6">
        <f t="shared" si="22"/>
        <v>1799.1666666666665</v>
      </c>
      <c r="H360" s="6">
        <f t="shared" si="23"/>
        <v>-147500</v>
      </c>
      <c r="J360" s="6">
        <f>SUM($F$2:F360)</f>
        <v>524887.91666666663</v>
      </c>
    </row>
    <row r="361" spans="4:10" x14ac:dyDescent="0.3">
      <c r="D361">
        <v>360</v>
      </c>
      <c r="E361" s="6">
        <f t="shared" si="20"/>
        <v>2500</v>
      </c>
      <c r="F361" s="6">
        <f t="shared" si="21"/>
        <v>-712.91666666666663</v>
      </c>
      <c r="G361" s="6">
        <f t="shared" si="22"/>
        <v>1787.0833333333335</v>
      </c>
      <c r="H361" s="6">
        <f t="shared" si="23"/>
        <v>-150000</v>
      </c>
      <c r="J361" s="6">
        <f>SUM($F$2:F361)</f>
        <v>524174.99999999994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חישוב דירה invest-il</vt:lpstr>
      <vt:lpstr>Sheet2</vt:lpstr>
    </vt:vector>
  </TitlesOfParts>
  <Company>BMC Software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Kachlon, Aviv</dc:creator>
  <cp:lastModifiedBy>Kachlon, Aviv</cp:lastModifiedBy>
  <dcterms:created xsi:type="dcterms:W3CDTF">2024-02-06T20:23:09Z</dcterms:created>
  <dcterms:modified xsi:type="dcterms:W3CDTF">2024-02-24T18:01:53Z</dcterms:modified>
</cp:coreProperties>
</file>